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95" activeTab="2"/>
  </bookViews>
  <sheets>
    <sheet name="กิจกรรมงบประมาณ แบบผด.02" sheetId="1" r:id="rId1"/>
    <sheet name="บัญชีสรุปโครงการ แบบ ผด.01" sheetId="2" r:id="rId2"/>
    <sheet name="บัญชีครุภัณฑ์  แบบผด.02 1" sheetId="3" r:id="rId3"/>
  </sheets>
  <definedNames/>
  <calcPr fullCalcOnLoad="1"/>
</workbook>
</file>

<file path=xl/sharedStrings.xml><?xml version="1.0" encoding="utf-8"?>
<sst xmlns="http://schemas.openxmlformats.org/spreadsheetml/2006/main" count="940" uniqueCount="382">
  <si>
    <t>ดำเนินการ</t>
  </si>
  <si>
    <t>งบประมาณ</t>
  </si>
  <si>
    <t>(บาท)</t>
  </si>
  <si>
    <t>สถานที่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</si>
  <si>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</si>
  <si>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</si>
  <si>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</si>
  <si>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</si>
  <si>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</si>
  <si>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</si>
  <si>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</si>
  <si>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</si>
  <si>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</si>
  <si>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</si>
  <si>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</si>
  <si>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</si>
  <si>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ที่</t>
  </si>
  <si>
    <t>ลำดับ</t>
  </si>
  <si>
    <t>รวม</t>
  </si>
  <si>
    <t xml:space="preserve"> -8-</t>
  </si>
  <si>
    <t xml:space="preserve">                                                                                                      </t>
  </si>
  <si>
    <t xml:space="preserve"> -9-</t>
  </si>
  <si>
    <t xml:space="preserve"> -10-</t>
  </si>
  <si>
    <t xml:space="preserve">  </t>
  </si>
  <si>
    <t>ยุทธศาสตร์ที่ 1 ด้านการพัฒนาโครงสร้างพื้นฐาน</t>
  </si>
  <si>
    <t>กองช่าง</t>
  </si>
  <si>
    <t>กองคลัง</t>
  </si>
  <si>
    <t xml:space="preserve">                         </t>
  </si>
  <si>
    <t>หมู่ที่ 12</t>
  </si>
  <si>
    <t>หมู่ที่ 4</t>
  </si>
  <si>
    <t>หมู่ที่ 5</t>
  </si>
  <si>
    <t>หมู่ที่ 8</t>
  </si>
  <si>
    <t>หมู่ที่ 10</t>
  </si>
  <si>
    <t xml:space="preserve"> -11-</t>
  </si>
  <si>
    <t>กองสวัสดิการฯ</t>
  </si>
  <si>
    <t>โครงการปลูกป่าเฉลิมพระเกียรติ</t>
  </si>
  <si>
    <t>แบบ ผด. 02</t>
  </si>
  <si>
    <t>หมู่ที่ 1</t>
  </si>
  <si>
    <t xml:space="preserve"> -12-</t>
  </si>
  <si>
    <t>หมู่ที่ 6</t>
  </si>
  <si>
    <t>จ่ายเบี้ยยังชีพผู้สูงอายุ</t>
  </si>
  <si>
    <t>จ่ายเบี้ยยังชีพคนพิการ</t>
  </si>
  <si>
    <t>บัญชีจำนวนโครงการพัฒนาท้องถิ่น กิจกรรมและงบประมาณ</t>
  </si>
  <si>
    <t>1.1 แผนงานเคหะและชุมชน</t>
  </si>
  <si>
    <t>โครงการ</t>
  </si>
  <si>
    <t>รายละเอียดของกิจกรรมที่เกิดขึ้นจากโครงการ</t>
  </si>
  <si>
    <t>หน่วยงานรับ</t>
  </si>
  <si>
    <t>ผิดชอบหลัก</t>
  </si>
  <si>
    <t xml:space="preserve"> </t>
  </si>
  <si>
    <t>1.1 แผนงานเคหะและชุมชน (ต่อ)</t>
  </si>
  <si>
    <t>3.1 แผนงานการศึกษา</t>
  </si>
  <si>
    <t>3.1 แผนงานการศึกษา (ต่อ)</t>
  </si>
  <si>
    <t>พ.ศ. 2563</t>
  </si>
  <si>
    <t xml:space="preserve">แผนการดำเนินงาน ประจำปีงบประมาณ พ.ศ. 2564 </t>
  </si>
  <si>
    <t>พ.ศ. 2564</t>
  </si>
  <si>
    <t>หมู่ที่ 11</t>
  </si>
  <si>
    <t>หมู่ที่ 2</t>
  </si>
  <si>
    <t>หมู่ที่ 7</t>
  </si>
  <si>
    <t>หมู่ที่ 3</t>
  </si>
  <si>
    <t>7 โครงการ</t>
  </si>
  <si>
    <t>จ่ายเบี้ยยังชีพผู้ป่วยเอดส์</t>
  </si>
  <si>
    <t>ยุทธศาสตร์ที่ 1 ด้านการพัฒนาด้านสาธารณะและโครงสร้างพื้นฐาน</t>
  </si>
  <si>
    <t xml:space="preserve">                   องค์การบริหารส่วนตำบลโคกเริงรมย์  อำเภอบำเหน็จณรงค์  จังหวัดชัยภูมิ</t>
  </si>
  <si>
    <t>โครงการต่อเติมอาคารศาลาประชาคม บ้านโคกต่ำสามัคคี หมู่ที่ 9</t>
  </si>
  <si>
    <t>ต่อเติมอาคารศาลาประชาคม บ้านโคกต่ำสามัคคี หมู่ที่ 9</t>
  </si>
  <si>
    <t>อาคารขนาดกว้าง 10.00 เมตร ยาว 17.50 เมตร พร้อมป้ายมาตรฐาน</t>
  </si>
  <si>
    <t>โครงการ 1 ป้าย (ตามแบบรูปรายการละเอียดและข้อกำหนดของ อบต.</t>
  </si>
  <si>
    <t>โคกเริงรมย์)</t>
  </si>
  <si>
    <t>หมู่ที่ ๙</t>
  </si>
  <si>
    <t>โครงการปรับปรุงซ่อมแซมหอกระจายข่าวและเสียงตามสายภายใน</t>
  </si>
  <si>
    <t>หมู่บ้านกุดตาลาด หมู่ที่ 2</t>
  </si>
  <si>
    <t>ปรับปรุงซ่อมแซมหอกระจายข่าวและเสียงตามสายภายในหมู่บ้าน</t>
  </si>
  <si>
    <t>กุดตาลาด หมู่ที่ 2  (ตามแบบรูปรายการละเอียดและข้อกำหนดของ อบต.</t>
  </si>
  <si>
    <t>โครงการก่อสร้างถนนคอนกรีตเสริมเหล็สายกำแพงวัด บ้านกุดตาลาด</t>
  </si>
  <si>
    <t>พัฒนา หมู่ที่ 4</t>
  </si>
  <si>
    <t xml:space="preserve">ก่อสร้างถนน คสล.ขนาดกว้าง 3.00 เมตร ยาว 55.50 เมตร </t>
  </si>
  <si>
    <t>หนา 0.15 เมตร หรือมีพื้นที่ คสล.ไม่น้อยกว่า 166.50 ตารางเมตร</t>
  </si>
  <si>
    <t>(ตามแบบรูปรายการละเอียดและข้อกำหนดของ อบต.โคกเริงรมย์)</t>
  </si>
  <si>
    <t>โครงการก่อสร้างถนนคอนกรีตเสริมเหล็สายจากบ้านนายทอง-บ้าน</t>
  </si>
  <si>
    <t>นางละออง บ้านโคกเริงรมย์ หมู่ที่ 1</t>
  </si>
  <si>
    <t xml:space="preserve">ก่อสร้างถนน คสล.ขนาดกว้าง 3.00 เมตร ยาว 70.00 เมตร </t>
  </si>
  <si>
    <t>หนา 0.15 เมตร หรือมีพื้นที่ คสล.ไม่น้อยกว่า 210.00 ตารางเมตร</t>
  </si>
  <si>
    <t>พร้อมป้ายมาตรฐานโครงการ  1  ป้าย</t>
  </si>
  <si>
    <t>โครงการก่อสร้างถนนคอนกรีตเสริมเหล็กสายจากโรงสี-โคกสามพี่น้อง</t>
  </si>
  <si>
    <t>บ้านโคกหินตั้ง หมู่ที่ 6</t>
  </si>
  <si>
    <t xml:space="preserve">ก่อสร้างถนน คสล.ขนาดกว้าง 4.00 เมตร ยาว 100.00 เมตร </t>
  </si>
  <si>
    <t>หนา 0.15 เมตร หรือมีพื้นที่ คสล.ไม่น้อยกว่า 400.00 ตารางเมตร</t>
  </si>
  <si>
    <t>โครงการก่อสร้างถนนคอนกรีตเสริมเหล็กสายซอยรออุทิศ</t>
  </si>
  <si>
    <t>บ้านคลองสันติธรรม หมู่ที่ 11</t>
  </si>
  <si>
    <t xml:space="preserve">ก่อสร้างถนน คสล.ขนาดกว้าง 4.00 เมตร ยาว 49.00 เมตร </t>
  </si>
  <si>
    <t>หนา 0.15 เมตร หรือมีพื้นที่ คสล.ไม่น้อยกว่า 196.00 ตารางเมตร</t>
  </si>
  <si>
    <t>โครงการก่อสร้างถนนคอนกรีตเสริมเหล็กสายบ้านนางลมเชียว</t>
  </si>
  <si>
    <t>หนา 0.15 เมตร หรือมีพื้นที่ คสล.ไม่น้อยกว่า 57.60 ตารางเมตร</t>
  </si>
  <si>
    <t xml:space="preserve">ก่อสร้างถนน คสล.ช่วงที่ 1 ขนาดกว้าง 2.40 เมตร ยาว 24.00 เมตร </t>
  </si>
  <si>
    <t>ช่วงที่ 2 ขนาดกว้าง 3.00 เมตร ยาว 43.00 เมตร หนา 0.15 เมตร</t>
  </si>
  <si>
    <t xml:space="preserve">หรือมีพื้นที่ คสล.ไม่น้อยกว่า 129.00 ตารางเมตร </t>
  </si>
  <si>
    <t>โครงการก่อสร้างถนนคอนกรีตเสริมเหล็กสายบ้านนางลัดดา-บ้าน</t>
  </si>
  <si>
    <t>นายประกอบ บ้านใหม่สมบูรณ์วัฒนา หมู่ที่ 5</t>
  </si>
  <si>
    <t xml:space="preserve">ก่อสร้างถนน คสล.ขนาดกว้าง 3.00 เมตร ยาว 132.00 เมตร </t>
  </si>
  <si>
    <t>หนา 0.15 เมตร หรือมีพื้นที่ คสล.ไม่น้อยกว่า 396.00 ตารางเมตร</t>
  </si>
  <si>
    <t>โครงการก่อสร้างถนนคอนกรีตเสริมเหล็กสายบ้านนายมานะ-นานาย</t>
  </si>
  <si>
    <t>สนิท (ช่วงที่ 2) บ้านกุดตาลาดพัฒนา หมู่ที่ 4</t>
  </si>
  <si>
    <t xml:space="preserve">ก่อสร้างถนน คสล.ขนาดกว้าง 2.50 เมตร ยาว 30.00 เมตร </t>
  </si>
  <si>
    <t>หนา 0.15 เมตร หรือมีพื้นที่ คสล.ไม่น้อยกว่า 75.00 ตารางเมตร</t>
  </si>
  <si>
    <t>โครงการก่อสร้างถนนคอนกรีตเสริมเหล็กสายบ้านนายแสง-บ้าน</t>
  </si>
  <si>
    <t>นายสมศักดิ์ บ้านกุดตาลาดพัฒนา หมู่ที่ 4</t>
  </si>
  <si>
    <t xml:space="preserve">ก่อสร้างถนน คสล.ขนาดกว้าง 2.50 เมตร ยาว 44.00 เมตร </t>
  </si>
  <si>
    <t>หนา 0.15 เมตร หรือมีพื้นที่ คสล.ไม่น้อยกว่า 110.00 ตารางเมตร</t>
  </si>
  <si>
    <t>โครงการก่อสร้างถนนคอนกรีตเสริมเหล็กสายฝายลำคันฉู บ้านทุ่งโปร่ง</t>
  </si>
  <si>
    <t>โครงการก่อสร้างถนนคอนกรีตเสริมเหล็กสายศาลาประชาคม</t>
  </si>
  <si>
    <t>บ้านโคกสะอาด หมู่ที่ 8</t>
  </si>
  <si>
    <t>โครงการก่อสร้างถนนคอนกรีตเสริมเหล็กสายสุรนารายณ์-หนองกุดสูง</t>
  </si>
  <si>
    <t>บ้านกุดตาลาด หมู่ที่ 2</t>
  </si>
  <si>
    <t xml:space="preserve">ก่อสร้างถนน คสล.ขนาดกว้าง 4.00 เมตร ยาว 70.00 เมตร </t>
  </si>
  <si>
    <t>หนา 0.15 เมตร หรือมีพื้นที่ คสล.ไม่น้อยกว่า 280.00 ตารางเมตร</t>
  </si>
  <si>
    <t>โครงการยกร่องพูนดินถนนสายบ้านโคกเริงรมย์-พนังวัดป่า</t>
  </si>
  <si>
    <t>บ้านโคกเริงรมย์ หมู่ที่ 12</t>
  </si>
  <si>
    <t>ยกรองพูนดินพื้นชั้นทาง ขนาดกว้าง 4.00 เมตร ยาว 370.00 เมตร</t>
  </si>
  <si>
    <t>สูงเฉลี่ย 0.50 เมตร หรือมีปริมาตรดินไม่น้อยกว่า 1,147.50 ลูกบาศก์</t>
  </si>
  <si>
    <t>เมตร ผิวจราจรลงหินคลุก ขนาดกว้าง 4.00 เมตร ยาว 370.00 เมตร</t>
  </si>
  <si>
    <t>หนา 0.10 เมตร หรือมีปริมาตรหินคลุกไม่น้อยกว่า 148.00 ลูกบาศก์</t>
  </si>
  <si>
    <t xml:space="preserve">เมตร พร้อมป้ายมาตรฐานโครงการ 1 ป้าย </t>
  </si>
  <si>
    <t>โครงการปรับปรุงซ่อมแซมถนนสายบ้านร้าง บ้านโคกเริงรมย์ หมู่ที่ 1</t>
  </si>
  <si>
    <t>ผิวจราจรลงหินคลุก ขนาดกว้าง 3.00 เมตร ยาว 360.00 เมตร</t>
  </si>
  <si>
    <t>หนา 0.10 เมตร หรือมีปริมาตรหินคลุกไม่น้อยกว่า 108.00 ลูกบาศก์</t>
  </si>
  <si>
    <t>เมตร (ตามแบบรูปรายการละเอียดและข้อกำหนดของ อบต.โคกเริงรมย์)</t>
  </si>
  <si>
    <t>โครงการปรับปรุงซ่อมแซมถนนสายหนองกระทุ่ม บ้านสามหลังพัฒนา</t>
  </si>
  <si>
    <t>ผิวจราจรลงหินคลุก ขนาดกว้าง 4.00 เมตร ยาว 600.00 เมตร</t>
  </si>
  <si>
    <t>หนา 0.10 เมตร หรือมีปริมาตรหินคลุกไม่น้อยกว่า 240.00 ลูกบาศก์</t>
  </si>
  <si>
    <t xml:space="preserve"> (ตามแบบรูปรายการละเอียดและข้อกำหนดของ อบต.โคกเริงรมย์)</t>
  </si>
  <si>
    <t xml:space="preserve">เมตร   พร้อมป้ายมาตรฐานโครงการ 1 ป้าย </t>
  </si>
  <si>
    <t>อุดหนุนการไฟฟ้าส่วนภูมิภาคสาขาบำเหน็จณรงค์</t>
  </si>
  <si>
    <t>เพื่อจ่ายเป็นเงินอุดหนุนการไฟฟ้าส่วนภูมิภาคสาขาบำเหน็จณรงค์</t>
  </si>
  <si>
    <t>เป็นค่าใช้จ่ายในการขยายเขตไฟฟ้าแรงต่ำภายในหมู่บ้านโปร่งมีชัย หมู่ที่ 7</t>
  </si>
  <si>
    <t>ยุทธศาสตร์ที่ 2 ด้านการพัฒนาการเกษตร สนับสนุนสาธารณสุขและส่งเสริมคุณภาพชีวิต</t>
  </si>
  <si>
    <t>โครงการกำจัดผักตบชวาและวัชพืชในแหล่งน้ำสาธารณะ</t>
  </si>
  <si>
    <t>เพื่อเป็นค่าใช้จ่ายในการดำเนินโครงการกำจัดผักตบชวาและวัชพืชใน</t>
  </si>
  <si>
    <t>แหล่งน้ำสาธารณะ เช่น ค่าจ้างเครื่องจักร ค่าอาหาร ค่าเครื่องดื่ม</t>
  </si>
  <si>
    <t xml:space="preserve">ค่าป้ายโครงการฯ ฯลฯ </t>
  </si>
  <si>
    <t>สำนักปลัด</t>
  </si>
  <si>
    <t>2, 4 ,3</t>
  </si>
  <si>
    <t>เพื่อเป็นค่าใช้จ่ายในการดำเนินโครงการปลูกป่าเฉลิมพระเกียรติ</t>
  </si>
  <si>
    <t>เช่น ค่าพันธุ์พืช ค่าเตรียมพื้นที่ปลูก ค่าป้ายประชาสัมพันธ์โครงการ</t>
  </si>
  <si>
    <t>ค่าอาหารและเครื่องดื่ม ฯลฯ</t>
  </si>
  <si>
    <t>โครงการสำรวจข้อมูลจำสัตว์และขึ้นทะเบียนสัตว์</t>
  </si>
  <si>
    <t>เพื่อจ่ายเป็นค่าจ้างเหมาบริการบุคคลภายนอกสำรวจข้อมูลจำนวนสัตว์</t>
  </si>
  <si>
    <t xml:space="preserve">และขึ้นทะเบียนสัตว์ </t>
  </si>
  <si>
    <t>หมู่ที่ 1-12</t>
  </si>
  <si>
    <t>กอง</t>
  </si>
  <si>
    <t>สาธารณสุข</t>
  </si>
  <si>
    <t>และ</t>
  </si>
  <si>
    <t>สิ่งแวดล้อม</t>
  </si>
  <si>
    <t>โครงการดำเนินงานตามแนวทางโครงการพระราชดำริด้านสาธารณสุข</t>
  </si>
  <si>
    <t>เพื่อจ่ายเป็นค่าดำเนินการขับเคลื่อนโครงการพระราชดำริด้านสาธารณสุข</t>
  </si>
  <si>
    <t>ในกิจกรรมต่าง ๆ</t>
  </si>
  <si>
    <t xml:space="preserve">โครงการป้องกันและระงับโรคติดเชื้อไวรัสโคโรนา 2019 </t>
  </si>
  <si>
    <t>เพื่อจ่ายเป็นค่าใช้จ่ายในการดำเนินโครงการป้องกันและระงับโรคติดเชื้อ</t>
  </si>
  <si>
    <t xml:space="preserve">ไวรัสโคโรนา 2019 </t>
  </si>
  <si>
    <t xml:space="preserve">โครงการรณรงค์ป้องกันโรคไข้เลือดออก </t>
  </si>
  <si>
    <t>เพื่อจ่ายเป็นค่าใช้จ่ายในการดำเนินโครงการรณรงค์ป้องกันโรคไข้เลือดออก</t>
  </si>
  <si>
    <t>ได้แก่ ค่าน้ำยาฉีดพ่นหมอกควัน ค่าน้ำมันเบนซิน น้ำมันดีเซล ทรายอะเบท</t>
  </si>
  <si>
    <t>ค่าวัสดุประชาสัมพันธ์ เช่น แผ่นป้ายไวมิลประชาสัมพันธ์ แผ่นพับประชา</t>
  </si>
  <si>
    <t xml:space="preserve">สัมพันธ์ </t>
  </si>
  <si>
    <t>โครงการสัตว์ปอดโรค คนปลอดภัยจากโรคพิษสุนัขบ้า</t>
  </si>
  <si>
    <t>เพื่อจ่ายเป็นค่าใช้จ่ายในการดำเนินโครงการสัตว์ปอดโรค คนปลอดภัย</t>
  </si>
  <si>
    <t>จากโรคพิษสุนัขบ้า</t>
  </si>
  <si>
    <t>โครงการซ่อมแซมบ้านผู้สูงอายุ ผู้พิการ และผู้มีฐานะยากจน</t>
  </si>
  <si>
    <t>เพื่อจ่ายเป็นค่าใช้จ่ายในการซ่อมแซมบ้านผู้สูงอายุ ผู้พิการ และผู้มีฐานะ</t>
  </si>
  <si>
    <t>ยากจน</t>
  </si>
  <si>
    <t>สวัสดิการ</t>
  </si>
  <si>
    <t>สังคม</t>
  </si>
  <si>
    <t>โครงการยกระดับคุณภาพชีวิตคนพิการ</t>
  </si>
  <si>
    <t>เพื่อจ่ายเป็นค่าใช้จ่ายในการอบรม ได้แก่ ค่าวัสดุในการอบรม ค่าอาหาร</t>
  </si>
  <si>
    <t>และเครื่องดื่ม ฯลฯ</t>
  </si>
  <si>
    <t>โครงการเยี่ยมผู้สูงอายุ ผู้พิการ ผู้ด้อยโอกาส</t>
  </si>
  <si>
    <t>เพื่อจ่ายเป็นค่าใช้จ่ายในการดำเนินงานโครงการเยี่ยมผู้สูงอายุ ผู้พิการ</t>
  </si>
  <si>
    <t xml:space="preserve"> ผู้ด้อยโอกาส</t>
  </si>
  <si>
    <t>โครงการเตรียมความพร้อมด้านการป้องกันอัคคีภัย</t>
  </si>
  <si>
    <t>เพื่อจ่ายเป็นค่าใช้จ่ายในการดำเนินโครงการเตรียมความพร้อมด้านการ</t>
  </si>
  <si>
    <t>ป้องกันอัคคีภัย เช่น ค่าวิทยากร ค่าอาหารและเครื่องดื่ม ค่าวัสดุอุปกรณ์</t>
  </si>
  <si>
    <t>ในการอบรม และค่าใช้จ่ายอื่นที่จำเป็นในการอบรม ฯลฯ</t>
  </si>
  <si>
    <t>อบต.</t>
  </si>
  <si>
    <t>โครงการป้องกันและลดอุบัติเหตุทางถนนในช่วงเทศกาล</t>
  </si>
  <si>
    <t>เพื่อจ่ายเป็นค่าใช้จ่ายโครงการป้องกันและลดอุบัติเหตุทางถนนในช่วง</t>
  </si>
  <si>
    <t>เทศกาลปีใหม่ และเทศกาลสงกรานต์ เช่น ค่าจัดสถานที่ ค่าเครื่องดื่ม</t>
  </si>
  <si>
    <t>ค่าป้ายรณรงค์ประชาสัมพันธ์ ฯลฯ</t>
  </si>
  <si>
    <t>โครงการฝึกอบรมชุดปฏิบัติการจิตอาสาภัยพิบัตรประจำองค์การ</t>
  </si>
  <si>
    <t>บริหารส่วนตำบลโคกเริงรมย์ อำเภอบำเหน็จณรงค์ จังหวัดชัยภูมิ</t>
  </si>
  <si>
    <t>ประจำปีงบประมาณ 2564</t>
  </si>
  <si>
    <t>เพื่อจ่ายเป็นค่าใช้จ่ายในการดำเนินฝึกอบรม เช่น ค่าสมนาคุณวิทยากร</t>
  </si>
  <si>
    <t>ค่าอาหาร ค่าอาหารว่างและเครื่องดื่ม ค่าจัดสถานที่ ค่าพาหนะเดินทาง</t>
  </si>
  <si>
    <t>ค่าวัสดุอุปกรณ์ในการอบรม และค่าใช้จ่ายอื่น ๆ ที่จำเป็นต้องจ่าย</t>
  </si>
  <si>
    <t>โครงการฝึกอบรมทบทวนการป้องกันและแก้ไขปัญหาไฟป่าและ</t>
  </si>
  <si>
    <t>หมอกควัน</t>
  </si>
  <si>
    <t>โครงการฝึกอบรมหรือทบทวน อปพร.</t>
  </si>
  <si>
    <t>โครงการส่งเสริมทักษะในการเฝ้าระวังช่วยเหลือเด็กจมน้ำ</t>
  </si>
  <si>
    <t>รวม 17 โครงการ</t>
  </si>
  <si>
    <t>รวม  5  โครงการ</t>
  </si>
  <si>
    <t>รวม 3  โครงการ</t>
  </si>
  <si>
    <t>รวม  6  โครงการ</t>
  </si>
  <si>
    <t>โครงการป้องกันและแก้ไขปัญหายาเสพติด</t>
  </si>
  <si>
    <t>เพื่อจ่ายเป็นค่าใช้จ่ายในการดำเนินโครงการป้องกันและแก้ไขปัญหา</t>
  </si>
  <si>
    <t>ยาเสพติด</t>
  </si>
  <si>
    <t>โครงการพัฒนาสตรีและครอบครัว</t>
  </si>
  <si>
    <t>เพื่อจ่ายเป็นค่าใช้จ่ายในการดำเนินโครงการรพัฒนาสตรีและครอบครัว</t>
  </si>
  <si>
    <t>โครงการส่งเสริมสนับสนุนการจัดทำแผนชุมชน</t>
  </si>
  <si>
    <t>เพื่อจ่ายเป็นค่าใช้จ่ายในการดำเนินโครงการส่งเสริมสนับสนุนการจัดทำ</t>
  </si>
  <si>
    <t>แผนชุมชน เช่น การจัดประชุมประชาคมแผนฯ</t>
  </si>
  <si>
    <t>โครงการสร้างความปรองดอง/สามัคคีภายในชุมชน</t>
  </si>
  <si>
    <t>เพื่อจ่ายเป็นค่าใช้จ่ายในการดำเนินโครงการสร้างความปรองดอง/สามัคคี</t>
  </si>
  <si>
    <t>ภายในชุมชน เช่น การจัดประชุมประชาคมแผนฯ</t>
  </si>
  <si>
    <t>4  โครงการ</t>
  </si>
  <si>
    <t>เพื่อจ่ายเป็นเบี้ยยังชีพผู้สูงอายุ ตามอัตราเบี้ยยังชีพรายเดือนแบบขั้นบันได</t>
  </si>
  <si>
    <t xml:space="preserve">สำหรับผู้สูงอายุ </t>
  </si>
  <si>
    <t>เพื่อจ่ายเป็นเบี้ยยังชีพคนพิการ จำนวน 467 คน ๆ ละ 12 เดือนๆ ละ</t>
  </si>
  <si>
    <t>800 บาท</t>
  </si>
  <si>
    <t>เพื่อจ่ายเป็นเบี้ยยังชีพผู้ป่วยเอดส์ จำนวน 5 คน ๆ ละ 12 เดือน ๆ ละ</t>
  </si>
  <si>
    <t>500 บาท</t>
  </si>
  <si>
    <t>อุดหนุนกองทุนหลักประกันสุขภาพ</t>
  </si>
  <si>
    <t>เพื่อจ่ายเป็นเงินสมทบกองทุนหลักประกันสุขภาพ อบต.โคกเริงรมย์</t>
  </si>
  <si>
    <t>รวม 4  โครงการ</t>
  </si>
  <si>
    <t>21 โครงการ</t>
  </si>
  <si>
    <t>ยุทธศาสตร์ที่ 3 ด้านการพัฒนาการศึกษา ศาสนาและวัฒนธรรม</t>
  </si>
  <si>
    <t>สนับสนุนค่าอาหารกลางวันให้แก่ศูนย์พัฒนาเด็กเล็ก</t>
  </si>
  <si>
    <t>องค์การบริหารส่วนตำบลโคกเริงรมย์</t>
  </si>
  <si>
    <t>เพื่อจ่ายเป็นค่าอาหารกลางวันให้แก่ศูนย์พัฒนาเด็กเล็ก อบต.โคกเริงรมย์</t>
  </si>
  <si>
    <t>จำนวน 245 วัน</t>
  </si>
  <si>
    <t>ศพด.</t>
  </si>
  <si>
    <t>กองการศึกษาฯ</t>
  </si>
  <si>
    <t>การศึกษาฯ</t>
  </si>
  <si>
    <t>สนับสนุนค่าอาหารกลางวันให้แก่โรงเรียนอนุบาลองค์การบริหาร</t>
  </si>
  <si>
    <t>ส่วนตำบลโคกเริงรมย์</t>
  </si>
  <si>
    <t>เพื่อจ่ายเป็นค่าอาหารกลางวันให้แก่ รร.อนุบาล อบต.โคกเริงรมย์</t>
  </si>
  <si>
    <t>จำนวน 200 วัน</t>
  </si>
  <si>
    <t>รร.</t>
  </si>
  <si>
    <t>อุดหนุนค่าอาหารกลางวันให้แก่โรงเรียนสังกัด สพฐ.</t>
  </si>
  <si>
    <t>เพื่อจ่ายเป็นเงินอุดหนุนสำหรับอาหารกลางวัน ให้แก่โรงเรียนสังกัด สพฐ.</t>
  </si>
  <si>
    <t>ในเขตตำบล จำนวน 200 วัน</t>
  </si>
  <si>
    <t>จัดหารอาหารเสริม (นม) ให้แก่เด็กนักเรียนในเขตตำบลโคกเริงรมย์</t>
  </si>
  <si>
    <t>เพื่อจ่ายเป็นค่าจัดซื้ออาหารเสริม (นม) ให้แก่เด็กนักเรียนตั้งแต่ชั้นเด็กเล็ก</t>
  </si>
  <si>
    <t>อนุบาล และประถมศึกษา ในเขตตำบลโคกเริงรมย์</t>
  </si>
  <si>
    <t>จ้างเหมารถรับ-ส่งนักเรียนศูนย์พัฒนาเด็กเล็ก/โรงเรียนอนุบาล</t>
  </si>
  <si>
    <t>อบต.โคกเริงรมย์</t>
  </si>
  <si>
    <t>เพื่อจ่ายเป็นค่าใช้จ่ายในการดำเนินโครงการสงเคราะห์จ้างเหมารถรับ-ส่ง</t>
  </si>
  <si>
    <t>นักเรียนศูนย์พัฒนาเด็กเล็ก/โรงเรียนอนุบาล อบต.โคกเริงรมย์</t>
  </si>
  <si>
    <t>โครงการสนับสนุนค่าใช้จ่ายการบริหารสถานศึกษา</t>
  </si>
  <si>
    <t>1) ค่าใช้จ่ายในการปรับปรุงหลักสูตรสถานศึกษา รร.อนุบาล อบต.</t>
  </si>
  <si>
    <t>โคกเริงรมย์ จำนวน 20,000 บาท</t>
  </si>
  <si>
    <t>2) ค่าใช้จ่ายอินเตอร์เน็ตโรงเรียนอนุบาล อบต.โคกเริงรมย์</t>
  </si>
  <si>
    <t>จำนวน 7,200 บาท</t>
  </si>
  <si>
    <t>3) ค่าใช้จ่ายในการพัฒนา/ปรับปรุงห้องสมุดโรงเรียนอนุบาล อบต.</t>
  </si>
  <si>
    <t>โคกเริงรมย์  จำนวน 100,000 บาท</t>
  </si>
  <si>
    <t>4) ค่าใช้จ่ายในการพัฒนาแหล่งเรียนรู้ในโรงเรียนอนุบาล อบต.โคกเริงรมย์</t>
  </si>
  <si>
    <t>จำนวน 50,000 บาท</t>
  </si>
  <si>
    <t>5) ค่าใช้จ่ายในการรณรงค์ป้องกันยาเสพติดในสถานศึกษา โรงเรียนอนุบาล</t>
  </si>
  <si>
    <t>อบต.โคกเริงรมย์ จำนวน 21,000 บาท</t>
  </si>
  <si>
    <t>6) ค่าใช้จ่ายในการจัดการศึกษาตั้งแต่ระดับอนุบาลจนจบการศึกษา</t>
  </si>
  <si>
    <t>ขั้นพื้นฐาน แยกเป็น</t>
  </si>
  <si>
    <t xml:space="preserve">  6.1 ค่าจัดการเรียนการสอน (รายหัว) จำนวน 129,200 บาท</t>
  </si>
  <si>
    <t xml:space="preserve">  6.2 ค่าหนังสือเรียน จำนวน 15,200 บาท</t>
  </si>
  <si>
    <t xml:space="preserve">  6.3 ค่าอุปกรณ์การเรียน จำนวน 15,200 บาท</t>
  </si>
  <si>
    <t xml:space="preserve">  6.4 ค่าเครื่องแบบนักเรียน จำนวน 22,800 บาท</t>
  </si>
  <si>
    <t xml:space="preserve">  6.5 ค่ากิจกรรมพัฒนาผู้เรียน 32,680 บาท</t>
  </si>
  <si>
    <t>7) ค่าใช้จ่ายในการจัดการศึกษาสำหรับศูนย์พัฒนาเด็กเล็ก แยกเป็น</t>
  </si>
  <si>
    <t xml:space="preserve">  7.1 ค่าจัดการเรียนการสอน (รายหัว) จำนวน 83,300 บาท</t>
  </si>
  <si>
    <t xml:space="preserve">  7.2 ค่าหนังสือเรียน จำนวน 9,800 บาท</t>
  </si>
  <si>
    <t xml:space="preserve">  7.3 ค่าอุปกรณ์การเรียน จำนวน 9,800 บาท</t>
  </si>
  <si>
    <t xml:space="preserve">  7.4 ค่าเครื่องแบบนักเรียน จำนวน 14,700 บาท</t>
  </si>
  <si>
    <t xml:space="preserve">  7.5 ค่ากิจกรรมพัฒนาผู้เรียน 21,070 บาท</t>
  </si>
  <si>
    <t>8) ค่าใช้จ่ายในการจัดกิจกรรมวันเด็กแห่งชาติ จำนวน 20,000 บาท</t>
  </si>
  <si>
    <t>3.2 แผนงานการศาสนา วัฒนธรรม และนันทนาการ</t>
  </si>
  <si>
    <t>โครงการเข้าร่วมการแข่งขันกีฬานักเรียน เยาวชน และประชาชนทั่วไป</t>
  </si>
  <si>
    <t>เพื่อจ่ายเป็นค่าใช้จ่ายการส่งนักกีฬาเข้าร่วมการแข่งขันกีฬาของนักเรียน</t>
  </si>
  <si>
    <t>เยาวชน และประชาชนทั่วไป เช่น ค่าชุดกีฬา อุปกรณ์กีฬา ค่าเบี้ยเลี้ยง</t>
  </si>
  <si>
    <t>นักกีฬา และค่าใช้จ่ายอื่น ๆ ที่จำเป็นต้องจ่าย</t>
  </si>
  <si>
    <t>การศึกษา</t>
  </si>
  <si>
    <t>โครงการจัดการแข่งขันกีฬาต้านยาเสพติด "โคกเริงรมย์เกมส์"</t>
  </si>
  <si>
    <t xml:space="preserve">เพื่อจ่ายเป็นค่าใช้จ่ายในการการแข่งขันกีฬาต้านยาเสพติด </t>
  </si>
  <si>
    <t>"โคกเริงรมย์เกมส์"</t>
  </si>
  <si>
    <t>โครงการจัดหาอุปกรณ์กีฬาให้แก่หมู่บ้าน</t>
  </si>
  <si>
    <t>เพื่อจ่ายเป็นค่าจัดซื้ออุปกรณ์กีฬาแจกจ่ายหมู่บ้าน</t>
  </si>
  <si>
    <t>รวม  3 โครงการ</t>
  </si>
  <si>
    <t>4.1 แผนงานเคหะและชุมชน</t>
  </si>
  <si>
    <t>สำรวจแนวเขตที่สาธารณประโยชน์</t>
  </si>
  <si>
    <t>เพื่อจ่ายเป็นค่ารังวัดตรวจสอบที่สาธารณประโยชน์ในเขตตำบล</t>
  </si>
  <si>
    <t>ต.โคกเริงรมย์</t>
  </si>
  <si>
    <t>ก่อสร้างรั้วหรือแนวเขตหรือแนวกันไฟที่สาธารณประโยชน์และเสา</t>
  </si>
  <si>
    <t>หรือมุดหลักกำหนดแนวเขต</t>
  </si>
  <si>
    <t>เพื่อจ่ายเป็นค่าจ้างเหมาคันดินกันแนวเขตปรับปรุงพื้นที่แนวเขตที่</t>
  </si>
  <si>
    <t>สาธารณประโยชน์ในเขตตำบลโคกเริงรมย์ ฯลฯ</t>
  </si>
  <si>
    <t>ที่สาธารณ</t>
  </si>
  <si>
    <t>ประธยชน์</t>
  </si>
  <si>
    <t>ปรับปรุงพื้นที่ทิ้งขยะและกำจัดมูลฝอย</t>
  </si>
  <si>
    <t>เพื่อจ่ายเป็นค่าจ้างเหมาบริการปรับปรุงพื้นที่ทิ้งขยะและกำจัดมูลฝอย</t>
  </si>
  <si>
    <t>เช่น ค่าขุด ฝัง ถม บ่อทิ้งขยะ ตามความจำเป็นแต่ละครั้ง ฯลฯ</t>
  </si>
  <si>
    <t>กำจัดขยะ</t>
  </si>
  <si>
    <t>โครงการบริหารจัดการขยะชุมชน</t>
  </si>
  <si>
    <t>เพื่อเป็นค่าใช้จ่ายในการดำเนินโครงการบริหารจัดการขยะชุมชน ในด้าน</t>
  </si>
  <si>
    <t>บริหารจัดการ เช่น ค่าจัดอบรม ได้แก่ ค่าวิทยากร ค่าวัสดุอุปกรณ์ในการ</t>
  </si>
  <si>
    <t>จัดอบรม ค่าอาหารและเครื่องดื่ม ฯลฯ ด้านการจัดการขยะต้นทาง เช่น</t>
  </si>
  <si>
    <t>ค่าจัดอบรม ได้แก่ ค่าวิทยากร ค่าวัสดุอุปกรณ์ในการจัดอบรม ค่าอาหาร</t>
  </si>
  <si>
    <t>และเครื่องดื่ม ฯลฯ ด้านจัดการขยะกลางทาง เช่น ค่าจัดซื้อถังขยะอันตราย</t>
  </si>
  <si>
    <t>ขยะแยกประเภท และขยะเปียก ด้านการจัดการขยะปลายทาง เช่น</t>
  </si>
  <si>
    <t>ค่าปรับปรุงพื้นที่กำจัดขยะให้ถูกต้องตามหลักวิชาการ</t>
  </si>
  <si>
    <t>2.1 แผนงานสาธารณสุข</t>
  </si>
  <si>
    <t>2.2 แผนงานสังคมสงเคราะห์</t>
  </si>
  <si>
    <t>2.3 แผนงานรักษาความสงบภายใน</t>
  </si>
  <si>
    <t>2.3 แผนงานรักษาความสงบภายใน (ต่อ)</t>
  </si>
  <si>
    <t>2.4 แผนงานสร้างความเข้มแข็งของชุมชน</t>
  </si>
  <si>
    <t>2.5 แผนงานงบกลาง</t>
  </si>
  <si>
    <t>รวม  9 โครงการ</t>
  </si>
  <si>
    <t>รวม  4  โครงการ</t>
  </si>
  <si>
    <t>4.2 แผนงานการเกษตร</t>
  </si>
  <si>
    <t>รวม  2  โครงการ</t>
  </si>
  <si>
    <t>๕.1 แผนงานบริหารงานทั่วไป</t>
  </si>
  <si>
    <t>ยุทธศาสตร์ที่ 4 การพัฒนาทรัพยากรธรรมชาติและสิ่งแวดล้อม</t>
  </si>
  <si>
    <t>ประชาสัมพันธ์การเลือกตั้งระดับท้องถิ่นและระดับชาติ หรือจัดการ</t>
  </si>
  <si>
    <t>เลือกตั้งท้องถิ่น หรือเลือกตั้งซ่อม</t>
  </si>
  <si>
    <t>เพื่อเป็นค่าใช้จ่ายในการดำเนินการเลือกตั้งนายกองค์การบริหารส่วนตำบล</t>
  </si>
  <si>
    <t>และสมาชิกสภาองค์การบริหารส่วนตำบล</t>
  </si>
  <si>
    <t>โครงการจัดกิจกรรมและโครงการเฉลิมพระเกียรติ การดำเนินการหรือ</t>
  </si>
  <si>
    <t>สนับสนุนโครงการอันเนื่องมาจากพระราชดำริ</t>
  </si>
  <si>
    <t>เพื่อจ่ายเป็นค่าใช้จ่ายจัดกิจกรรมและโครงการเฉลิมพระเกียรติ การดำเนิน</t>
  </si>
  <si>
    <t>การหรือสนับสนุนโครงการอันเนื่องมาจากพระราชดำริ</t>
  </si>
  <si>
    <t>โครงการจัดงาน/เข้าร่วมงานรัฐพิธี และพระราชพิธีต่าง ๆ</t>
  </si>
  <si>
    <t>เพื่อเป็นค่าใช้จ่ายในการจัดงาน/เข้าร่วมงานรัฐพิธี และพระราชพิธีต่าง ๆ</t>
  </si>
  <si>
    <t>พัฒนาระบบเทคโนโลยีสารสนเทศและการสื่อสาร</t>
  </si>
  <si>
    <t>เพื่อจ่ายเป็นค่าพัฒนาระบบเทคโนโลยีสารสนเทศและการสื่อสารของ อบต.</t>
  </si>
  <si>
    <t>ให้มีประสิทธิภาพ เช่น ค่าติดตั้งระบบอินเตอร์เน็ต ค่าเช่าพื้นที่บริการ</t>
  </si>
  <si>
    <t>อินเตอร์เน็ต และค่าจดทะเบียนโดเมนเนม</t>
  </si>
  <si>
    <t>โครงการจัดทำแผนที่ภาษีและทะเบียนทรัพย์สิน</t>
  </si>
  <si>
    <t>เพื่อเป็นค่าใช้จ่ายในการจัดแผนที่ภาษีและทะเบียนทรัพย์สิน</t>
  </si>
  <si>
    <t>อุดหนุนศูนย์ปฏิบัติร่วมในการช่วยเหลือประชาชนขององค์กรปกครอง</t>
  </si>
  <si>
    <t>ส่วนท้องถิ่นอำเภอบำเหน็จณรงค์</t>
  </si>
  <si>
    <t>เพื่อจ่ายเป็นเงินอุดหนุนองค์การบริหารส่วนตำบลเกาะมะนาว ตาม</t>
  </si>
  <si>
    <t>โครงการอุดหนุนศูนย์ปฏิบัติร่วมในการช่วยเหลือประชาชนขององค์กร</t>
  </si>
  <si>
    <t>ปกครองส่วนท้องถิ่นอำเภอบำเหน็จณรงค์</t>
  </si>
  <si>
    <t>โครงการฝึกอบรมสัมมนาและศึกษาดูงาน</t>
  </si>
  <si>
    <t>เพื่อจ่ายเป็นค่าใช้จ่ายในการฝึกอบรมสัมมนาและศึกษาดูงาน</t>
  </si>
  <si>
    <t xml:space="preserve">  -4-</t>
  </si>
  <si>
    <t>แบบ ผด.01</t>
  </si>
  <si>
    <t xml:space="preserve">                   บัญชีสรุปจำนวนโครงการพัฒนาท้องถิ่น กิจกรรมและงบประมาณ                     </t>
  </si>
  <si>
    <t>ยุทธศาสตร์/แผนงาน</t>
  </si>
  <si>
    <t>จำนวนโครงการ</t>
  </si>
  <si>
    <t>คิดเป็นร้อยละของ</t>
  </si>
  <si>
    <t>จำนวนงบประมาณ</t>
  </si>
  <si>
    <t>คิดเป็นร้อยละ</t>
  </si>
  <si>
    <t>หน่วยงาน</t>
  </si>
  <si>
    <t>ที่ดำเนินการ</t>
  </si>
  <si>
    <t>โครงการทั้งหมด</t>
  </si>
  <si>
    <t>ของงบประมาณทั้งหมด</t>
  </si>
  <si>
    <t>รับผิดชอบหลัก</t>
  </si>
  <si>
    <t xml:space="preserve">                                                 องค์การบริหารส่วนตำบลโคกเริงรมย์  อำเภอบำเหน็จณรงค์  จังหวัดชัยภูมิ                                                                                                                          </t>
  </si>
  <si>
    <t>ยุทธศาสตร์ที่ 2 ด้านการพัฒนาการเกษตร สนับสนุนสาธารณสุข</t>
  </si>
  <si>
    <t>และส่งเสริมคุณภาพชีวิต</t>
  </si>
  <si>
    <t>ยุทธศาสตร์ที่ 5 ด้านการพัฒนาด้านกรเมืองการบริหาร</t>
  </si>
  <si>
    <t>กองสาธารณสุขฯ</t>
  </si>
  <si>
    <t>สำนักปลัด/กองสวัสดิการฯ</t>
  </si>
  <si>
    <t>กองช่าง/กองสาธาฯ</t>
  </si>
  <si>
    <t xml:space="preserve">  -5-</t>
  </si>
  <si>
    <t xml:space="preserve"> -6-</t>
  </si>
  <si>
    <t xml:space="preserve"> -7-</t>
  </si>
  <si>
    <t xml:space="preserve"> -๑3-</t>
  </si>
  <si>
    <t xml:space="preserve">                                                          -14-</t>
  </si>
  <si>
    <t xml:space="preserve">                                                          -15-</t>
  </si>
  <si>
    <r>
      <t xml:space="preserve">                                                                   </t>
    </r>
    <r>
      <rPr>
        <sz val="16"/>
        <rFont val="TH SarabunIT๙"/>
        <family val="2"/>
      </rPr>
      <t xml:space="preserve">   -16-</t>
    </r>
  </si>
  <si>
    <t>บัญชีครุภัณฑ์</t>
  </si>
  <si>
    <t>แบบ ผด. 02/1</t>
  </si>
  <si>
    <t>1. แผนงานบริหารงานทั่วไป</t>
  </si>
  <si>
    <t>เก้าอี้สำนักงาน จำนวน 2 ตัว</t>
  </si>
  <si>
    <t xml:space="preserve">เพื่อจ่ายเป็นค่าจัดซื้อเก้าอี้สำนักงาน จำนวน 2 ตัว </t>
  </si>
  <si>
    <t>เครื่องดูดฝุ่น ขนาด 25 ลิตร จำนวน 1 เครื่อง</t>
  </si>
  <si>
    <t>เพื่อจ่ายเป็นค่าจัดซื้อเครื่องดูดฝุ่น ขนาด 25 ลิตร จำนวน 1 เครื่อง</t>
  </si>
  <si>
    <t>ตู้เหล็กเก็บเอกสาร จำนวน 3 ตู้</t>
  </si>
  <si>
    <t>โต๊ะทำงาน ขนาด 5 ฟุต จำนวน 2 ตัว ขนาด 4 ฟุต จำนวน 1 ตัว</t>
  </si>
  <si>
    <t>รถกระเช้าเอนกประสงค์ จำนวน 1 คัน</t>
  </si>
  <si>
    <t>เครื่องตัดหญ้าแบบข้อแข็ง แบบสะพาย จำนวน 2 เครื่อง</t>
  </si>
  <si>
    <t>อบต</t>
  </si>
  <si>
    <t>ตู้เหล็กเก็บเอกสาร จำนวน 5 ตู้</t>
  </si>
  <si>
    <t>เครื่องรับส่งวิทยุ ระบบ VHF/FM ชินิดมือถือ จำนวน 4 เครื่อง</t>
  </si>
  <si>
    <t>รวม  7  โครงการ</t>
  </si>
  <si>
    <t xml:space="preserve"> -17-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</si>
</sst>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"/>
    <numFmt numFmtId="188" formatCode="0.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"/>
    <numFmt numFmtId="194" formatCode="0.0000000"/>
    <numFmt numFmtId="195" formatCode="0.00000000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1"/>
      <name val="TH SarabunIT๙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IT๙"/>
      <family val="2"/>
    </font>
    <font>
      <b/>
      <sz val="10"/>
      <color indexed="10"/>
      <name val="TH SarabunIT๙"/>
      <family val="2"/>
    </font>
    <font>
      <sz val="14"/>
      <color indexed="17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IT๙"/>
      <family val="2"/>
    </font>
    <font>
      <b/>
      <sz val="10"/>
      <color rgb="FFFF0000"/>
      <name val="TH SarabunIT๙"/>
      <family val="2"/>
    </font>
    <font>
      <sz val="14"/>
      <color rgb="FF00B05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192" fontId="4" fillId="0" borderId="20" xfId="36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192" fontId="2" fillId="0" borderId="14" xfId="36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2" fontId="4" fillId="0" borderId="20" xfId="3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2" fontId="2" fillId="0" borderId="0" xfId="36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192" fontId="4" fillId="0" borderId="20" xfId="36" applyNumberFormat="1" applyFont="1" applyBorder="1" applyAlignment="1">
      <alignment horizontal="right"/>
    </xf>
    <xf numFmtId="192" fontId="5" fillId="0" borderId="20" xfId="36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92" fontId="5" fillId="0" borderId="20" xfId="36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92" fontId="4" fillId="0" borderId="14" xfId="36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92" fontId="4" fillId="0" borderId="10" xfId="36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192" fontId="5" fillId="0" borderId="20" xfId="36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192" fontId="6" fillId="0" borderId="20" xfId="36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92" fontId="4" fillId="0" borderId="0" xfId="36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3" fontId="5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3" fontId="5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192" fontId="6" fillId="0" borderId="17" xfId="36" applyNumberFormat="1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left"/>
    </xf>
    <xf numFmtId="3" fontId="4" fillId="0" borderId="2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6" xfId="0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192" fontId="5" fillId="0" borderId="10" xfId="36" applyNumberFormat="1" applyFont="1" applyBorder="1" applyAlignment="1">
      <alignment/>
    </xf>
    <xf numFmtId="192" fontId="51" fillId="0" borderId="20" xfId="36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192" fontId="6" fillId="0" borderId="0" xfId="36" applyNumberFormat="1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center"/>
    </xf>
    <xf numFmtId="192" fontId="5" fillId="0" borderId="17" xfId="36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192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92" fontId="7" fillId="0" borderId="0" xfId="36" applyNumberFormat="1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5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20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400</xdr:row>
      <xdr:rowOff>0</xdr:rowOff>
    </xdr:from>
    <xdr:to>
      <xdr:col>18</xdr:col>
      <xdr:colOff>66675</xdr:colOff>
      <xdr:row>401</xdr:row>
      <xdr:rowOff>0</xdr:rowOff>
    </xdr:to>
    <xdr:pic>
      <xdr:nvPicPr>
        <xdr:cNvPr id="1" name="รูปภาพ 234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01841300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8</xdr:row>
      <xdr:rowOff>133350</xdr:rowOff>
    </xdr:from>
    <xdr:to>
      <xdr:col>17</xdr:col>
      <xdr:colOff>9525</xdr:colOff>
      <xdr:row>8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11791950" y="219075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18</xdr:col>
      <xdr:colOff>9525</xdr:colOff>
      <xdr:row>13</xdr:row>
      <xdr:rowOff>142875</xdr:rowOff>
    </xdr:to>
    <xdr:sp>
      <xdr:nvSpPr>
        <xdr:cNvPr id="3" name="ลูกศรเชื่อมต่อแบบตรง 9"/>
        <xdr:cNvSpPr>
          <a:spLocks/>
        </xdr:cNvSpPr>
      </xdr:nvSpPr>
      <xdr:spPr>
        <a:xfrm flipV="1">
          <a:off x="12049125" y="3457575"/>
          <a:ext cx="533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224</xdr:row>
      <xdr:rowOff>142875</xdr:rowOff>
    </xdr:from>
    <xdr:to>
      <xdr:col>17</xdr:col>
      <xdr:colOff>247650</xdr:colOff>
      <xdr:row>224</xdr:row>
      <xdr:rowOff>171450</xdr:rowOff>
    </xdr:to>
    <xdr:sp>
      <xdr:nvSpPr>
        <xdr:cNvPr id="4" name="ลูกศรเชื่อมต่อแบบตรง 75"/>
        <xdr:cNvSpPr>
          <a:spLocks/>
        </xdr:cNvSpPr>
      </xdr:nvSpPr>
      <xdr:spPr>
        <a:xfrm>
          <a:off x="9286875" y="57635775"/>
          <a:ext cx="32670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227</xdr:row>
      <xdr:rowOff>133350</xdr:rowOff>
    </xdr:from>
    <xdr:to>
      <xdr:col>18</xdr:col>
      <xdr:colOff>0</xdr:colOff>
      <xdr:row>227</xdr:row>
      <xdr:rowOff>142875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9315450" y="58397775"/>
          <a:ext cx="3257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230</xdr:row>
      <xdr:rowOff>104775</xdr:rowOff>
    </xdr:from>
    <xdr:to>
      <xdr:col>18</xdr:col>
      <xdr:colOff>0</xdr:colOff>
      <xdr:row>230</xdr:row>
      <xdr:rowOff>152400</xdr:rowOff>
    </xdr:to>
    <xdr:sp>
      <xdr:nvSpPr>
        <xdr:cNvPr id="6" name="ลูกศรเชื่อมต่อแบบตรง 5"/>
        <xdr:cNvSpPr>
          <a:spLocks/>
        </xdr:cNvSpPr>
      </xdr:nvSpPr>
      <xdr:spPr>
        <a:xfrm>
          <a:off x="9286875" y="59083575"/>
          <a:ext cx="32861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18</xdr:row>
      <xdr:rowOff>133350</xdr:rowOff>
    </xdr:from>
    <xdr:to>
      <xdr:col>16</xdr:col>
      <xdr:colOff>142875</xdr:colOff>
      <xdr:row>18</xdr:row>
      <xdr:rowOff>152400</xdr:rowOff>
    </xdr:to>
    <xdr:sp>
      <xdr:nvSpPr>
        <xdr:cNvPr id="7" name="ลูกศรเชื่อมต่อแบบตรง 6"/>
        <xdr:cNvSpPr>
          <a:spLocks/>
        </xdr:cNvSpPr>
      </xdr:nvSpPr>
      <xdr:spPr>
        <a:xfrm>
          <a:off x="11210925" y="4743450"/>
          <a:ext cx="9715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23</xdr:row>
      <xdr:rowOff>152400</xdr:rowOff>
    </xdr:from>
    <xdr:to>
      <xdr:col>16</xdr:col>
      <xdr:colOff>190500</xdr:colOff>
      <xdr:row>23</xdr:row>
      <xdr:rowOff>152400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1249025" y="6048375"/>
          <a:ext cx="981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152400</xdr:rowOff>
    </xdr:from>
    <xdr:to>
      <xdr:col>16</xdr:col>
      <xdr:colOff>190500</xdr:colOff>
      <xdr:row>29</xdr:row>
      <xdr:rowOff>171450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11229975" y="7553325"/>
          <a:ext cx="10001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44</xdr:row>
      <xdr:rowOff>133350</xdr:rowOff>
    </xdr:from>
    <xdr:to>
      <xdr:col>16</xdr:col>
      <xdr:colOff>190500</xdr:colOff>
      <xdr:row>44</xdr:row>
      <xdr:rowOff>142875</xdr:rowOff>
    </xdr:to>
    <xdr:sp>
      <xdr:nvSpPr>
        <xdr:cNvPr id="10" name="ลูกศรเชื่อมต่อแบบตรง 23"/>
        <xdr:cNvSpPr>
          <a:spLocks/>
        </xdr:cNvSpPr>
      </xdr:nvSpPr>
      <xdr:spPr>
        <a:xfrm>
          <a:off x="11277600" y="11391900"/>
          <a:ext cx="9525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161925</xdr:rowOff>
    </xdr:from>
    <xdr:to>
      <xdr:col>16</xdr:col>
      <xdr:colOff>200025</xdr:colOff>
      <xdr:row>48</xdr:row>
      <xdr:rowOff>171450</xdr:rowOff>
    </xdr:to>
    <xdr:sp>
      <xdr:nvSpPr>
        <xdr:cNvPr id="11" name="ลูกศรเชื่อมต่อแบบตรง 26"/>
        <xdr:cNvSpPr>
          <a:spLocks/>
        </xdr:cNvSpPr>
      </xdr:nvSpPr>
      <xdr:spPr>
        <a:xfrm flipV="1">
          <a:off x="11220450" y="12449175"/>
          <a:ext cx="1019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54</xdr:row>
      <xdr:rowOff>114300</xdr:rowOff>
    </xdr:from>
    <xdr:to>
      <xdr:col>16</xdr:col>
      <xdr:colOff>180975</xdr:colOff>
      <xdr:row>54</xdr:row>
      <xdr:rowOff>123825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11239500" y="13944600"/>
          <a:ext cx="981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67</xdr:row>
      <xdr:rowOff>152400</xdr:rowOff>
    </xdr:from>
    <xdr:to>
      <xdr:col>16</xdr:col>
      <xdr:colOff>228600</xdr:colOff>
      <xdr:row>67</xdr:row>
      <xdr:rowOff>152400</xdr:rowOff>
    </xdr:to>
    <xdr:sp>
      <xdr:nvSpPr>
        <xdr:cNvPr id="13" name="ลูกศรเชื่อมต่อแบบตรง 33"/>
        <xdr:cNvSpPr>
          <a:spLocks/>
        </xdr:cNvSpPr>
      </xdr:nvSpPr>
      <xdr:spPr>
        <a:xfrm>
          <a:off x="11249025" y="17325975"/>
          <a:ext cx="1019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105</xdr:row>
      <xdr:rowOff>133350</xdr:rowOff>
    </xdr:from>
    <xdr:to>
      <xdr:col>16</xdr:col>
      <xdr:colOff>38100</xdr:colOff>
      <xdr:row>105</xdr:row>
      <xdr:rowOff>142875</xdr:rowOff>
    </xdr:to>
    <xdr:sp>
      <xdr:nvSpPr>
        <xdr:cNvPr id="14" name="ลูกศรเชื่อมต่อแบบตรง 47"/>
        <xdr:cNvSpPr>
          <a:spLocks/>
        </xdr:cNvSpPr>
      </xdr:nvSpPr>
      <xdr:spPr>
        <a:xfrm>
          <a:off x="11201400" y="27079575"/>
          <a:ext cx="8763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196</xdr:row>
      <xdr:rowOff>142875</xdr:rowOff>
    </xdr:from>
    <xdr:to>
      <xdr:col>17</xdr:col>
      <xdr:colOff>38100</xdr:colOff>
      <xdr:row>196</xdr:row>
      <xdr:rowOff>142875</xdr:rowOff>
    </xdr:to>
    <xdr:sp>
      <xdr:nvSpPr>
        <xdr:cNvPr id="15" name="ลูกศรเชื่อมต่อแบบตรง 53"/>
        <xdr:cNvSpPr>
          <a:spLocks/>
        </xdr:cNvSpPr>
      </xdr:nvSpPr>
      <xdr:spPr>
        <a:xfrm>
          <a:off x="12020550" y="50434875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59</xdr:row>
      <xdr:rowOff>142875</xdr:rowOff>
    </xdr:from>
    <xdr:to>
      <xdr:col>16</xdr:col>
      <xdr:colOff>228600</xdr:colOff>
      <xdr:row>59</xdr:row>
      <xdr:rowOff>152400</xdr:rowOff>
    </xdr:to>
    <xdr:sp>
      <xdr:nvSpPr>
        <xdr:cNvPr id="16" name="ลูกศรเชื่อมต่อแบบตรง 98"/>
        <xdr:cNvSpPr>
          <a:spLocks/>
        </xdr:cNvSpPr>
      </xdr:nvSpPr>
      <xdr:spPr>
        <a:xfrm>
          <a:off x="11296650" y="15259050"/>
          <a:ext cx="971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63</xdr:row>
      <xdr:rowOff>152400</xdr:rowOff>
    </xdr:from>
    <xdr:to>
      <xdr:col>16</xdr:col>
      <xdr:colOff>257175</xdr:colOff>
      <xdr:row>63</xdr:row>
      <xdr:rowOff>161925</xdr:rowOff>
    </xdr:to>
    <xdr:sp>
      <xdr:nvSpPr>
        <xdr:cNvPr id="17" name="ลูกศรเชื่อมต่อแบบตรง 99"/>
        <xdr:cNvSpPr>
          <a:spLocks/>
        </xdr:cNvSpPr>
      </xdr:nvSpPr>
      <xdr:spPr>
        <a:xfrm>
          <a:off x="11315700" y="16297275"/>
          <a:ext cx="981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80</xdr:row>
      <xdr:rowOff>133350</xdr:rowOff>
    </xdr:from>
    <xdr:to>
      <xdr:col>16</xdr:col>
      <xdr:colOff>190500</xdr:colOff>
      <xdr:row>80</xdr:row>
      <xdr:rowOff>142875</xdr:rowOff>
    </xdr:to>
    <xdr:sp>
      <xdr:nvSpPr>
        <xdr:cNvPr id="18" name="ลูกศรเชื่อมต่อแบบตรง 102"/>
        <xdr:cNvSpPr>
          <a:spLocks/>
        </xdr:cNvSpPr>
      </xdr:nvSpPr>
      <xdr:spPr>
        <a:xfrm>
          <a:off x="11258550" y="20650200"/>
          <a:ext cx="971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85</xdr:row>
      <xdr:rowOff>114300</xdr:rowOff>
    </xdr:from>
    <xdr:to>
      <xdr:col>16</xdr:col>
      <xdr:colOff>190500</xdr:colOff>
      <xdr:row>85</xdr:row>
      <xdr:rowOff>123825</xdr:rowOff>
    </xdr:to>
    <xdr:sp>
      <xdr:nvSpPr>
        <xdr:cNvPr id="19" name="ลูกศรเชื่อมต่อแบบตรง 103"/>
        <xdr:cNvSpPr>
          <a:spLocks/>
        </xdr:cNvSpPr>
      </xdr:nvSpPr>
      <xdr:spPr>
        <a:xfrm>
          <a:off x="11258550" y="21917025"/>
          <a:ext cx="971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90</xdr:row>
      <xdr:rowOff>161925</xdr:rowOff>
    </xdr:from>
    <xdr:to>
      <xdr:col>16</xdr:col>
      <xdr:colOff>190500</xdr:colOff>
      <xdr:row>90</xdr:row>
      <xdr:rowOff>171450</xdr:rowOff>
    </xdr:to>
    <xdr:sp>
      <xdr:nvSpPr>
        <xdr:cNvPr id="20" name="ลูกศรเชื่อมต่อแบบตรง 104"/>
        <xdr:cNvSpPr>
          <a:spLocks/>
        </xdr:cNvSpPr>
      </xdr:nvSpPr>
      <xdr:spPr>
        <a:xfrm>
          <a:off x="11268075" y="23250525"/>
          <a:ext cx="9620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97</xdr:row>
      <xdr:rowOff>114300</xdr:rowOff>
    </xdr:from>
    <xdr:to>
      <xdr:col>16</xdr:col>
      <xdr:colOff>9525</xdr:colOff>
      <xdr:row>97</xdr:row>
      <xdr:rowOff>123825</xdr:rowOff>
    </xdr:to>
    <xdr:sp>
      <xdr:nvSpPr>
        <xdr:cNvPr id="21" name="ลูกศรเชื่อมต่อแบบตรง 105"/>
        <xdr:cNvSpPr>
          <a:spLocks/>
        </xdr:cNvSpPr>
      </xdr:nvSpPr>
      <xdr:spPr>
        <a:xfrm>
          <a:off x="11287125" y="25003125"/>
          <a:ext cx="762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116</xdr:row>
      <xdr:rowOff>152400</xdr:rowOff>
    </xdr:from>
    <xdr:to>
      <xdr:col>9</xdr:col>
      <xdr:colOff>19050</xdr:colOff>
      <xdr:row>116</xdr:row>
      <xdr:rowOff>161925</xdr:rowOff>
    </xdr:to>
    <xdr:sp>
      <xdr:nvSpPr>
        <xdr:cNvPr id="22" name="ลูกศรเชื่อมต่อแบบตรง 111"/>
        <xdr:cNvSpPr>
          <a:spLocks/>
        </xdr:cNvSpPr>
      </xdr:nvSpPr>
      <xdr:spPr>
        <a:xfrm>
          <a:off x="9886950" y="29927550"/>
          <a:ext cx="257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116</xdr:row>
      <xdr:rowOff>152400</xdr:rowOff>
    </xdr:from>
    <xdr:to>
      <xdr:col>14</xdr:col>
      <xdr:colOff>257175</xdr:colOff>
      <xdr:row>116</xdr:row>
      <xdr:rowOff>161925</xdr:rowOff>
    </xdr:to>
    <xdr:sp>
      <xdr:nvSpPr>
        <xdr:cNvPr id="23" name="ลูกศรเชื่อมต่อแบบตรง 114"/>
        <xdr:cNvSpPr>
          <a:spLocks/>
        </xdr:cNvSpPr>
      </xdr:nvSpPr>
      <xdr:spPr>
        <a:xfrm>
          <a:off x="11496675" y="29927550"/>
          <a:ext cx="257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113</xdr:row>
      <xdr:rowOff>228600</xdr:rowOff>
    </xdr:from>
    <xdr:to>
      <xdr:col>13</xdr:col>
      <xdr:colOff>114300</xdr:colOff>
      <xdr:row>113</xdr:row>
      <xdr:rowOff>247650</xdr:rowOff>
    </xdr:to>
    <xdr:sp>
      <xdr:nvSpPr>
        <xdr:cNvPr id="24" name="ลูกศรเชื่อมต่อแบบตรง 127"/>
        <xdr:cNvSpPr>
          <a:spLocks/>
        </xdr:cNvSpPr>
      </xdr:nvSpPr>
      <xdr:spPr>
        <a:xfrm>
          <a:off x="8343900" y="29232225"/>
          <a:ext cx="29908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156</xdr:row>
      <xdr:rowOff>142875</xdr:rowOff>
    </xdr:from>
    <xdr:to>
      <xdr:col>16</xdr:col>
      <xdr:colOff>247650</xdr:colOff>
      <xdr:row>156</xdr:row>
      <xdr:rowOff>152400</xdr:rowOff>
    </xdr:to>
    <xdr:sp>
      <xdr:nvSpPr>
        <xdr:cNvPr id="25" name="ลูกศรเชื่อมต่อแบบตรง 129"/>
        <xdr:cNvSpPr>
          <a:spLocks/>
        </xdr:cNvSpPr>
      </xdr:nvSpPr>
      <xdr:spPr>
        <a:xfrm>
          <a:off x="11782425" y="40205025"/>
          <a:ext cx="504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160</xdr:row>
      <xdr:rowOff>123825</xdr:rowOff>
    </xdr:from>
    <xdr:to>
      <xdr:col>17</xdr:col>
      <xdr:colOff>257175</xdr:colOff>
      <xdr:row>160</xdr:row>
      <xdr:rowOff>133350</xdr:rowOff>
    </xdr:to>
    <xdr:sp>
      <xdr:nvSpPr>
        <xdr:cNvPr id="26" name="ลูกศรเชื่อมต่อแบบตรง 130"/>
        <xdr:cNvSpPr>
          <a:spLocks/>
        </xdr:cNvSpPr>
      </xdr:nvSpPr>
      <xdr:spPr>
        <a:xfrm>
          <a:off x="9591675" y="41214675"/>
          <a:ext cx="29718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201</xdr:row>
      <xdr:rowOff>152400</xdr:rowOff>
    </xdr:from>
    <xdr:to>
      <xdr:col>17</xdr:col>
      <xdr:colOff>219075</xdr:colOff>
      <xdr:row>201</xdr:row>
      <xdr:rowOff>171450</xdr:rowOff>
    </xdr:to>
    <xdr:sp>
      <xdr:nvSpPr>
        <xdr:cNvPr id="27" name="ลูกศรเชื่อมต่อแบบตรง 148"/>
        <xdr:cNvSpPr>
          <a:spLocks/>
        </xdr:cNvSpPr>
      </xdr:nvSpPr>
      <xdr:spPr>
        <a:xfrm flipV="1">
          <a:off x="9553575" y="51730275"/>
          <a:ext cx="2971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204</xdr:row>
      <xdr:rowOff>142875</xdr:rowOff>
    </xdr:from>
    <xdr:to>
      <xdr:col>17</xdr:col>
      <xdr:colOff>266700</xdr:colOff>
      <xdr:row>204</xdr:row>
      <xdr:rowOff>161925</xdr:rowOff>
    </xdr:to>
    <xdr:sp>
      <xdr:nvSpPr>
        <xdr:cNvPr id="28" name="ลูกศรเชื่อมต่อแบบตรง 149"/>
        <xdr:cNvSpPr>
          <a:spLocks/>
        </xdr:cNvSpPr>
      </xdr:nvSpPr>
      <xdr:spPr>
        <a:xfrm flipV="1">
          <a:off x="9591675" y="52492275"/>
          <a:ext cx="29813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206</xdr:row>
      <xdr:rowOff>133350</xdr:rowOff>
    </xdr:from>
    <xdr:to>
      <xdr:col>17</xdr:col>
      <xdr:colOff>247650</xdr:colOff>
      <xdr:row>206</xdr:row>
      <xdr:rowOff>152400</xdr:rowOff>
    </xdr:to>
    <xdr:sp>
      <xdr:nvSpPr>
        <xdr:cNvPr id="29" name="ลูกศรเชื่อมต่อแบบตรง 150"/>
        <xdr:cNvSpPr>
          <a:spLocks/>
        </xdr:cNvSpPr>
      </xdr:nvSpPr>
      <xdr:spPr>
        <a:xfrm flipV="1">
          <a:off x="9582150" y="52997100"/>
          <a:ext cx="2971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209</xdr:row>
      <xdr:rowOff>104775</xdr:rowOff>
    </xdr:from>
    <xdr:to>
      <xdr:col>15</xdr:col>
      <xdr:colOff>200025</xdr:colOff>
      <xdr:row>209</xdr:row>
      <xdr:rowOff>114300</xdr:rowOff>
    </xdr:to>
    <xdr:sp>
      <xdr:nvSpPr>
        <xdr:cNvPr id="30" name="ลูกศรเชื่อมต่อแบบตรง 157"/>
        <xdr:cNvSpPr>
          <a:spLocks/>
        </xdr:cNvSpPr>
      </xdr:nvSpPr>
      <xdr:spPr>
        <a:xfrm flipV="1">
          <a:off x="11744325" y="53740050"/>
          <a:ext cx="21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262</xdr:row>
      <xdr:rowOff>142875</xdr:rowOff>
    </xdr:from>
    <xdr:to>
      <xdr:col>17</xdr:col>
      <xdr:colOff>38100</xdr:colOff>
      <xdr:row>262</xdr:row>
      <xdr:rowOff>142875</xdr:rowOff>
    </xdr:to>
    <xdr:sp>
      <xdr:nvSpPr>
        <xdr:cNvPr id="31" name="ลูกศรเชื่อมต่อแบบตรง 169"/>
        <xdr:cNvSpPr>
          <a:spLocks/>
        </xdr:cNvSpPr>
      </xdr:nvSpPr>
      <xdr:spPr>
        <a:xfrm flipV="1">
          <a:off x="9363075" y="66894075"/>
          <a:ext cx="2981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136</xdr:row>
      <xdr:rowOff>123825</xdr:rowOff>
    </xdr:from>
    <xdr:to>
      <xdr:col>13</xdr:col>
      <xdr:colOff>0</xdr:colOff>
      <xdr:row>136</xdr:row>
      <xdr:rowOff>133350</xdr:rowOff>
    </xdr:to>
    <xdr:sp>
      <xdr:nvSpPr>
        <xdr:cNvPr id="32" name="ลูกศรเชื่อมต่อแบบตรง 183"/>
        <xdr:cNvSpPr>
          <a:spLocks/>
        </xdr:cNvSpPr>
      </xdr:nvSpPr>
      <xdr:spPr>
        <a:xfrm>
          <a:off x="10715625" y="35042475"/>
          <a:ext cx="504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133350</xdr:rowOff>
    </xdr:from>
    <xdr:to>
      <xdr:col>17</xdr:col>
      <xdr:colOff>247650</xdr:colOff>
      <xdr:row>121</xdr:row>
      <xdr:rowOff>152400</xdr:rowOff>
    </xdr:to>
    <xdr:sp>
      <xdr:nvSpPr>
        <xdr:cNvPr id="33" name="ลูกศรเชื่อมต่อแบบตรง 184"/>
        <xdr:cNvSpPr>
          <a:spLocks/>
        </xdr:cNvSpPr>
      </xdr:nvSpPr>
      <xdr:spPr>
        <a:xfrm>
          <a:off x="9563100" y="31194375"/>
          <a:ext cx="29908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152</xdr:row>
      <xdr:rowOff>161925</xdr:rowOff>
    </xdr:from>
    <xdr:to>
      <xdr:col>15</xdr:col>
      <xdr:colOff>104775</xdr:colOff>
      <xdr:row>152</xdr:row>
      <xdr:rowOff>161925</xdr:rowOff>
    </xdr:to>
    <xdr:sp>
      <xdr:nvSpPr>
        <xdr:cNvPr id="34" name="ลูกศรเชื่อมต่อแบบตรง 192"/>
        <xdr:cNvSpPr>
          <a:spLocks/>
        </xdr:cNvSpPr>
      </xdr:nvSpPr>
      <xdr:spPr>
        <a:xfrm>
          <a:off x="11572875" y="39195375"/>
          <a:ext cx="295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169</xdr:row>
      <xdr:rowOff>161925</xdr:rowOff>
    </xdr:from>
    <xdr:to>
      <xdr:col>12</xdr:col>
      <xdr:colOff>142875</xdr:colOff>
      <xdr:row>169</xdr:row>
      <xdr:rowOff>161925</xdr:rowOff>
    </xdr:to>
    <xdr:sp>
      <xdr:nvSpPr>
        <xdr:cNvPr id="35" name="ลูกศรเชื่อมต่อแบบตรง 193"/>
        <xdr:cNvSpPr>
          <a:spLocks/>
        </xdr:cNvSpPr>
      </xdr:nvSpPr>
      <xdr:spPr>
        <a:xfrm>
          <a:off x="10734675" y="43567350"/>
          <a:ext cx="342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173</xdr:row>
      <xdr:rowOff>133350</xdr:rowOff>
    </xdr:from>
    <xdr:to>
      <xdr:col>12</xdr:col>
      <xdr:colOff>219075</xdr:colOff>
      <xdr:row>173</xdr:row>
      <xdr:rowOff>133350</xdr:rowOff>
    </xdr:to>
    <xdr:sp>
      <xdr:nvSpPr>
        <xdr:cNvPr id="36" name="ลูกศรเชื่อมต่อแบบตรง 194"/>
        <xdr:cNvSpPr>
          <a:spLocks/>
        </xdr:cNvSpPr>
      </xdr:nvSpPr>
      <xdr:spPr>
        <a:xfrm>
          <a:off x="10810875" y="44529375"/>
          <a:ext cx="342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177</xdr:row>
      <xdr:rowOff>142875</xdr:rowOff>
    </xdr:from>
    <xdr:to>
      <xdr:col>10</xdr:col>
      <xdr:colOff>171450</xdr:colOff>
      <xdr:row>177</xdr:row>
      <xdr:rowOff>152400</xdr:rowOff>
    </xdr:to>
    <xdr:sp>
      <xdr:nvSpPr>
        <xdr:cNvPr id="37" name="ลูกศรเชื่อมต่อแบบตรง 195"/>
        <xdr:cNvSpPr>
          <a:spLocks/>
        </xdr:cNvSpPr>
      </xdr:nvSpPr>
      <xdr:spPr>
        <a:xfrm>
          <a:off x="10220325" y="45548550"/>
          <a:ext cx="342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188</xdr:row>
      <xdr:rowOff>161925</xdr:rowOff>
    </xdr:from>
    <xdr:to>
      <xdr:col>12</xdr:col>
      <xdr:colOff>200025</xdr:colOff>
      <xdr:row>188</xdr:row>
      <xdr:rowOff>161925</xdr:rowOff>
    </xdr:to>
    <xdr:sp>
      <xdr:nvSpPr>
        <xdr:cNvPr id="38" name="ลูกศรเชื่อมต่อแบบตรง 198"/>
        <xdr:cNvSpPr>
          <a:spLocks/>
        </xdr:cNvSpPr>
      </xdr:nvSpPr>
      <xdr:spPr>
        <a:xfrm>
          <a:off x="10810875" y="48396525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192</xdr:row>
      <xdr:rowOff>161925</xdr:rowOff>
    </xdr:from>
    <xdr:to>
      <xdr:col>16</xdr:col>
      <xdr:colOff>38100</xdr:colOff>
      <xdr:row>192</xdr:row>
      <xdr:rowOff>171450</xdr:rowOff>
    </xdr:to>
    <xdr:sp>
      <xdr:nvSpPr>
        <xdr:cNvPr id="39" name="ลูกศรเชื่อมต่อแบบตรง 199"/>
        <xdr:cNvSpPr>
          <a:spLocks/>
        </xdr:cNvSpPr>
      </xdr:nvSpPr>
      <xdr:spPr>
        <a:xfrm flipV="1">
          <a:off x="11801475" y="49425225"/>
          <a:ext cx="276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315</xdr:row>
      <xdr:rowOff>123825</xdr:rowOff>
    </xdr:from>
    <xdr:to>
      <xdr:col>17</xdr:col>
      <xdr:colOff>247650</xdr:colOff>
      <xdr:row>315</xdr:row>
      <xdr:rowOff>133350</xdr:rowOff>
    </xdr:to>
    <xdr:sp>
      <xdr:nvSpPr>
        <xdr:cNvPr id="40" name="ลูกศรเชื่อมต่อแบบตรง 201"/>
        <xdr:cNvSpPr>
          <a:spLocks/>
        </xdr:cNvSpPr>
      </xdr:nvSpPr>
      <xdr:spPr>
        <a:xfrm>
          <a:off x="10429875" y="80505300"/>
          <a:ext cx="2124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334</xdr:row>
      <xdr:rowOff>123825</xdr:rowOff>
    </xdr:from>
    <xdr:to>
      <xdr:col>17</xdr:col>
      <xdr:colOff>219075</xdr:colOff>
      <xdr:row>334</xdr:row>
      <xdr:rowOff>142875</xdr:rowOff>
    </xdr:to>
    <xdr:sp>
      <xdr:nvSpPr>
        <xdr:cNvPr id="41" name="ลูกศรเชื่อมต่อแบบตรง 207"/>
        <xdr:cNvSpPr>
          <a:spLocks/>
        </xdr:cNvSpPr>
      </xdr:nvSpPr>
      <xdr:spPr>
        <a:xfrm>
          <a:off x="9582150" y="85391625"/>
          <a:ext cx="29432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337</xdr:row>
      <xdr:rowOff>104775</xdr:rowOff>
    </xdr:from>
    <xdr:to>
      <xdr:col>18</xdr:col>
      <xdr:colOff>19050</xdr:colOff>
      <xdr:row>337</xdr:row>
      <xdr:rowOff>133350</xdr:rowOff>
    </xdr:to>
    <xdr:sp>
      <xdr:nvSpPr>
        <xdr:cNvPr id="42" name="ลูกศรเชื่อมต่อแบบตรง 209"/>
        <xdr:cNvSpPr>
          <a:spLocks/>
        </xdr:cNvSpPr>
      </xdr:nvSpPr>
      <xdr:spPr>
        <a:xfrm>
          <a:off x="9648825" y="86144100"/>
          <a:ext cx="294322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341</xdr:row>
      <xdr:rowOff>95250</xdr:rowOff>
    </xdr:from>
    <xdr:to>
      <xdr:col>14</xdr:col>
      <xdr:colOff>0</xdr:colOff>
      <xdr:row>341</xdr:row>
      <xdr:rowOff>95250</xdr:rowOff>
    </xdr:to>
    <xdr:sp>
      <xdr:nvSpPr>
        <xdr:cNvPr id="43" name="ลูกศรเชื่อมต่อแบบตรง 210"/>
        <xdr:cNvSpPr>
          <a:spLocks/>
        </xdr:cNvSpPr>
      </xdr:nvSpPr>
      <xdr:spPr>
        <a:xfrm flipV="1">
          <a:off x="11249025" y="87163275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344</xdr:row>
      <xdr:rowOff>123825</xdr:rowOff>
    </xdr:from>
    <xdr:to>
      <xdr:col>17</xdr:col>
      <xdr:colOff>228600</xdr:colOff>
      <xdr:row>344</xdr:row>
      <xdr:rowOff>152400</xdr:rowOff>
    </xdr:to>
    <xdr:sp>
      <xdr:nvSpPr>
        <xdr:cNvPr id="44" name="ลูกศรเชื่อมต่อแบบตรง 212"/>
        <xdr:cNvSpPr>
          <a:spLocks/>
        </xdr:cNvSpPr>
      </xdr:nvSpPr>
      <xdr:spPr>
        <a:xfrm>
          <a:off x="9591675" y="87963375"/>
          <a:ext cx="294322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353</xdr:row>
      <xdr:rowOff>123825</xdr:rowOff>
    </xdr:from>
    <xdr:to>
      <xdr:col>17</xdr:col>
      <xdr:colOff>228600</xdr:colOff>
      <xdr:row>353</xdr:row>
      <xdr:rowOff>123825</xdr:rowOff>
    </xdr:to>
    <xdr:sp>
      <xdr:nvSpPr>
        <xdr:cNvPr id="45" name="ลูกศรเชื่อมต่อแบบตรง 213"/>
        <xdr:cNvSpPr>
          <a:spLocks/>
        </xdr:cNvSpPr>
      </xdr:nvSpPr>
      <xdr:spPr>
        <a:xfrm flipV="1">
          <a:off x="12277725" y="90277950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357</xdr:row>
      <xdr:rowOff>161925</xdr:rowOff>
    </xdr:from>
    <xdr:to>
      <xdr:col>16</xdr:col>
      <xdr:colOff>228600</xdr:colOff>
      <xdr:row>357</xdr:row>
      <xdr:rowOff>161925</xdr:rowOff>
    </xdr:to>
    <xdr:sp>
      <xdr:nvSpPr>
        <xdr:cNvPr id="46" name="ลูกศรเชื่อมต่อแบบตรง 214"/>
        <xdr:cNvSpPr>
          <a:spLocks/>
        </xdr:cNvSpPr>
      </xdr:nvSpPr>
      <xdr:spPr>
        <a:xfrm>
          <a:off x="11820525" y="913447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126</xdr:row>
      <xdr:rowOff>152400</xdr:rowOff>
    </xdr:from>
    <xdr:to>
      <xdr:col>17</xdr:col>
      <xdr:colOff>257175</xdr:colOff>
      <xdr:row>126</xdr:row>
      <xdr:rowOff>171450</xdr:rowOff>
    </xdr:to>
    <xdr:sp>
      <xdr:nvSpPr>
        <xdr:cNvPr id="47" name="ลูกศรเชื่อมต่อแบบตรง 67"/>
        <xdr:cNvSpPr>
          <a:spLocks/>
        </xdr:cNvSpPr>
      </xdr:nvSpPr>
      <xdr:spPr>
        <a:xfrm>
          <a:off x="9572625" y="32499300"/>
          <a:ext cx="29908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131</xdr:row>
      <xdr:rowOff>152400</xdr:rowOff>
    </xdr:from>
    <xdr:to>
      <xdr:col>18</xdr:col>
      <xdr:colOff>9525</xdr:colOff>
      <xdr:row>131</xdr:row>
      <xdr:rowOff>171450</xdr:rowOff>
    </xdr:to>
    <xdr:sp>
      <xdr:nvSpPr>
        <xdr:cNvPr id="48" name="ลูกศรเชื่อมต่อแบบตรง 68"/>
        <xdr:cNvSpPr>
          <a:spLocks/>
        </xdr:cNvSpPr>
      </xdr:nvSpPr>
      <xdr:spPr>
        <a:xfrm>
          <a:off x="9582150" y="33785175"/>
          <a:ext cx="30003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165</xdr:row>
      <xdr:rowOff>123825</xdr:rowOff>
    </xdr:from>
    <xdr:to>
      <xdr:col>17</xdr:col>
      <xdr:colOff>161925</xdr:colOff>
      <xdr:row>165</xdr:row>
      <xdr:rowOff>133350</xdr:rowOff>
    </xdr:to>
    <xdr:sp>
      <xdr:nvSpPr>
        <xdr:cNvPr id="49" name="ลูกศรเชื่อมต่อแบบตรง 70"/>
        <xdr:cNvSpPr>
          <a:spLocks/>
        </xdr:cNvSpPr>
      </xdr:nvSpPr>
      <xdr:spPr>
        <a:xfrm>
          <a:off x="12125325" y="42500550"/>
          <a:ext cx="342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233</xdr:row>
      <xdr:rowOff>152400</xdr:rowOff>
    </xdr:from>
    <xdr:to>
      <xdr:col>9</xdr:col>
      <xdr:colOff>0</xdr:colOff>
      <xdr:row>233</xdr:row>
      <xdr:rowOff>161925</xdr:rowOff>
    </xdr:to>
    <xdr:sp>
      <xdr:nvSpPr>
        <xdr:cNvPr id="50" name="ลูกศรเชื่อมต่อแบบตรง 77"/>
        <xdr:cNvSpPr>
          <a:spLocks/>
        </xdr:cNvSpPr>
      </xdr:nvSpPr>
      <xdr:spPr>
        <a:xfrm flipV="1">
          <a:off x="9915525" y="59845575"/>
          <a:ext cx="209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265</xdr:row>
      <xdr:rowOff>123825</xdr:rowOff>
    </xdr:from>
    <xdr:to>
      <xdr:col>17</xdr:col>
      <xdr:colOff>76200</xdr:colOff>
      <xdr:row>265</xdr:row>
      <xdr:rowOff>133350</xdr:rowOff>
    </xdr:to>
    <xdr:sp>
      <xdr:nvSpPr>
        <xdr:cNvPr id="51" name="ลูกศรเชื่อมต่อแบบตรง 80"/>
        <xdr:cNvSpPr>
          <a:spLocks/>
        </xdr:cNvSpPr>
      </xdr:nvSpPr>
      <xdr:spPr>
        <a:xfrm flipV="1">
          <a:off x="9391650" y="67646550"/>
          <a:ext cx="2990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269</xdr:row>
      <xdr:rowOff>104775</xdr:rowOff>
    </xdr:from>
    <xdr:to>
      <xdr:col>17</xdr:col>
      <xdr:colOff>123825</xdr:colOff>
      <xdr:row>269</xdr:row>
      <xdr:rowOff>114300</xdr:rowOff>
    </xdr:to>
    <xdr:sp>
      <xdr:nvSpPr>
        <xdr:cNvPr id="52" name="ลูกศรเชื่อมต่อแบบตรง 81"/>
        <xdr:cNvSpPr>
          <a:spLocks/>
        </xdr:cNvSpPr>
      </xdr:nvSpPr>
      <xdr:spPr>
        <a:xfrm flipV="1">
          <a:off x="9439275" y="68656200"/>
          <a:ext cx="2990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272</xdr:row>
      <xdr:rowOff>133350</xdr:rowOff>
    </xdr:from>
    <xdr:to>
      <xdr:col>17</xdr:col>
      <xdr:colOff>257175</xdr:colOff>
      <xdr:row>272</xdr:row>
      <xdr:rowOff>133350</xdr:rowOff>
    </xdr:to>
    <xdr:sp>
      <xdr:nvSpPr>
        <xdr:cNvPr id="53" name="ลูกศรเชื่อมต่อแบบตรง 82"/>
        <xdr:cNvSpPr>
          <a:spLocks/>
        </xdr:cNvSpPr>
      </xdr:nvSpPr>
      <xdr:spPr>
        <a:xfrm>
          <a:off x="9372600" y="69456300"/>
          <a:ext cx="3190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275</xdr:row>
      <xdr:rowOff>123825</xdr:rowOff>
    </xdr:from>
    <xdr:to>
      <xdr:col>17</xdr:col>
      <xdr:colOff>161925</xdr:colOff>
      <xdr:row>275</xdr:row>
      <xdr:rowOff>123825</xdr:rowOff>
    </xdr:to>
    <xdr:sp>
      <xdr:nvSpPr>
        <xdr:cNvPr id="54" name="ลูกศรเชื่อมต่อแบบตรง 84"/>
        <xdr:cNvSpPr>
          <a:spLocks/>
        </xdr:cNvSpPr>
      </xdr:nvSpPr>
      <xdr:spPr>
        <a:xfrm>
          <a:off x="9267825" y="70218300"/>
          <a:ext cx="3200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278</xdr:row>
      <xdr:rowOff>133350</xdr:rowOff>
    </xdr:from>
    <xdr:to>
      <xdr:col>17</xdr:col>
      <xdr:colOff>190500</xdr:colOff>
      <xdr:row>278</xdr:row>
      <xdr:rowOff>133350</xdr:rowOff>
    </xdr:to>
    <xdr:sp>
      <xdr:nvSpPr>
        <xdr:cNvPr id="55" name="ลูกศรเชื่อมต่อแบบตรง 85"/>
        <xdr:cNvSpPr>
          <a:spLocks/>
        </xdr:cNvSpPr>
      </xdr:nvSpPr>
      <xdr:spPr>
        <a:xfrm>
          <a:off x="9305925" y="70999350"/>
          <a:ext cx="3190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319</xdr:row>
      <xdr:rowOff>142875</xdr:rowOff>
    </xdr:from>
    <xdr:to>
      <xdr:col>14</xdr:col>
      <xdr:colOff>0</xdr:colOff>
      <xdr:row>319</xdr:row>
      <xdr:rowOff>152400</xdr:rowOff>
    </xdr:to>
    <xdr:sp>
      <xdr:nvSpPr>
        <xdr:cNvPr id="56" name="ลูกศรเชื่อมต่อแบบตรง 89"/>
        <xdr:cNvSpPr>
          <a:spLocks/>
        </xdr:cNvSpPr>
      </xdr:nvSpPr>
      <xdr:spPr>
        <a:xfrm>
          <a:off x="11029950" y="81553050"/>
          <a:ext cx="4667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322</xdr:row>
      <xdr:rowOff>133350</xdr:rowOff>
    </xdr:from>
    <xdr:to>
      <xdr:col>14</xdr:col>
      <xdr:colOff>28575</xdr:colOff>
      <xdr:row>322</xdr:row>
      <xdr:rowOff>142875</xdr:rowOff>
    </xdr:to>
    <xdr:sp>
      <xdr:nvSpPr>
        <xdr:cNvPr id="57" name="ลูกศรเชื่อมต่อแบบตรง 90"/>
        <xdr:cNvSpPr>
          <a:spLocks/>
        </xdr:cNvSpPr>
      </xdr:nvSpPr>
      <xdr:spPr>
        <a:xfrm>
          <a:off x="11049000" y="82315050"/>
          <a:ext cx="476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370</xdr:row>
      <xdr:rowOff>133350</xdr:rowOff>
    </xdr:from>
    <xdr:to>
      <xdr:col>17</xdr:col>
      <xdr:colOff>228600</xdr:colOff>
      <xdr:row>370</xdr:row>
      <xdr:rowOff>133350</xdr:rowOff>
    </xdr:to>
    <xdr:sp>
      <xdr:nvSpPr>
        <xdr:cNvPr id="58" name="ลูกศรเชื่อมต่อแบบตรง 94"/>
        <xdr:cNvSpPr>
          <a:spLocks/>
        </xdr:cNvSpPr>
      </xdr:nvSpPr>
      <xdr:spPr>
        <a:xfrm flipV="1">
          <a:off x="10391775" y="94659450"/>
          <a:ext cx="2143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373</xdr:row>
      <xdr:rowOff>133350</xdr:rowOff>
    </xdr:from>
    <xdr:to>
      <xdr:col>18</xdr:col>
      <xdr:colOff>9525</xdr:colOff>
      <xdr:row>373</xdr:row>
      <xdr:rowOff>133350</xdr:rowOff>
    </xdr:to>
    <xdr:sp>
      <xdr:nvSpPr>
        <xdr:cNvPr id="59" name="ลูกศรเชื่อมต่อแบบตรง 96"/>
        <xdr:cNvSpPr>
          <a:spLocks/>
        </xdr:cNvSpPr>
      </xdr:nvSpPr>
      <xdr:spPr>
        <a:xfrm>
          <a:off x="9277350" y="95430975"/>
          <a:ext cx="3305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376</xdr:row>
      <xdr:rowOff>133350</xdr:rowOff>
    </xdr:from>
    <xdr:to>
      <xdr:col>18</xdr:col>
      <xdr:colOff>19050</xdr:colOff>
      <xdr:row>376</xdr:row>
      <xdr:rowOff>133350</xdr:rowOff>
    </xdr:to>
    <xdr:sp>
      <xdr:nvSpPr>
        <xdr:cNvPr id="60" name="ลูกศรเชื่อมต่อแบบตรง 100"/>
        <xdr:cNvSpPr>
          <a:spLocks/>
        </xdr:cNvSpPr>
      </xdr:nvSpPr>
      <xdr:spPr>
        <a:xfrm>
          <a:off x="9286875" y="96202500"/>
          <a:ext cx="3305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378</xdr:row>
      <xdr:rowOff>85725</xdr:rowOff>
    </xdr:from>
    <xdr:to>
      <xdr:col>18</xdr:col>
      <xdr:colOff>28575</xdr:colOff>
      <xdr:row>378</xdr:row>
      <xdr:rowOff>85725</xdr:rowOff>
    </xdr:to>
    <xdr:sp>
      <xdr:nvSpPr>
        <xdr:cNvPr id="61" name="ลูกศรเชื่อมต่อแบบตรง 101"/>
        <xdr:cNvSpPr>
          <a:spLocks/>
        </xdr:cNvSpPr>
      </xdr:nvSpPr>
      <xdr:spPr>
        <a:xfrm>
          <a:off x="9296400" y="96669225"/>
          <a:ext cx="3305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382</xdr:row>
      <xdr:rowOff>95250</xdr:rowOff>
    </xdr:from>
    <xdr:to>
      <xdr:col>18</xdr:col>
      <xdr:colOff>57150</xdr:colOff>
      <xdr:row>382</xdr:row>
      <xdr:rowOff>95250</xdr:rowOff>
    </xdr:to>
    <xdr:sp>
      <xdr:nvSpPr>
        <xdr:cNvPr id="62" name="ลูกศรเชื่อมต่อแบบตรง 106"/>
        <xdr:cNvSpPr>
          <a:spLocks/>
        </xdr:cNvSpPr>
      </xdr:nvSpPr>
      <xdr:spPr>
        <a:xfrm>
          <a:off x="9315450" y="9765030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385</xdr:row>
      <xdr:rowOff>104775</xdr:rowOff>
    </xdr:from>
    <xdr:to>
      <xdr:col>8</xdr:col>
      <xdr:colOff>266700</xdr:colOff>
      <xdr:row>385</xdr:row>
      <xdr:rowOff>104775</xdr:rowOff>
    </xdr:to>
    <xdr:sp>
      <xdr:nvSpPr>
        <xdr:cNvPr id="63" name="ลูกศรเชื่อมต่อแบบตรง 107"/>
        <xdr:cNvSpPr>
          <a:spLocks/>
        </xdr:cNvSpPr>
      </xdr:nvSpPr>
      <xdr:spPr>
        <a:xfrm>
          <a:off x="9925050" y="98374200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389</xdr:row>
      <xdr:rowOff>161925</xdr:rowOff>
    </xdr:from>
    <xdr:to>
      <xdr:col>18</xdr:col>
      <xdr:colOff>66675</xdr:colOff>
      <xdr:row>389</xdr:row>
      <xdr:rowOff>161925</xdr:rowOff>
    </xdr:to>
    <xdr:sp>
      <xdr:nvSpPr>
        <xdr:cNvPr id="64" name="ลูกศรเชื่อมต่อแบบตรง 110"/>
        <xdr:cNvSpPr>
          <a:spLocks/>
        </xdr:cNvSpPr>
      </xdr:nvSpPr>
      <xdr:spPr>
        <a:xfrm>
          <a:off x="9334500" y="99383850"/>
          <a:ext cx="3305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133350</xdr:rowOff>
    </xdr:from>
    <xdr:to>
      <xdr:col>9</xdr:col>
      <xdr:colOff>238125</xdr:colOff>
      <xdr:row>7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9839325" y="193357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133350</xdr:rowOff>
    </xdr:from>
    <xdr:to>
      <xdr:col>9</xdr:col>
      <xdr:colOff>257175</xdr:colOff>
      <xdr:row>9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9858375" y="2447925"/>
          <a:ext cx="523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104775</xdr:rowOff>
    </xdr:from>
    <xdr:to>
      <xdr:col>10</xdr:col>
      <xdr:colOff>57150</xdr:colOff>
      <xdr:row>12</xdr:row>
      <xdr:rowOff>114300</xdr:rowOff>
    </xdr:to>
    <xdr:sp>
      <xdr:nvSpPr>
        <xdr:cNvPr id="3" name="ลูกศรเชื่อมต่อแบบตรง 7"/>
        <xdr:cNvSpPr>
          <a:spLocks/>
        </xdr:cNvSpPr>
      </xdr:nvSpPr>
      <xdr:spPr>
        <a:xfrm flipV="1">
          <a:off x="9915525" y="3171825"/>
          <a:ext cx="533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14</xdr:row>
      <xdr:rowOff>104775</xdr:rowOff>
    </xdr:from>
    <xdr:to>
      <xdr:col>10</xdr:col>
      <xdr:colOff>9525</xdr:colOff>
      <xdr:row>14</xdr:row>
      <xdr:rowOff>114300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9820275" y="3686175"/>
          <a:ext cx="5810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17</xdr:row>
      <xdr:rowOff>133350</xdr:rowOff>
    </xdr:from>
    <xdr:to>
      <xdr:col>18</xdr:col>
      <xdr:colOff>19050</xdr:colOff>
      <xdr:row>17</xdr:row>
      <xdr:rowOff>152400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11744325" y="4486275"/>
          <a:ext cx="8477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104775</xdr:rowOff>
    </xdr:from>
    <xdr:to>
      <xdr:col>14</xdr:col>
      <xdr:colOff>209550</xdr:colOff>
      <xdr:row>22</xdr:row>
      <xdr:rowOff>114300</xdr:rowOff>
    </xdr:to>
    <xdr:sp>
      <xdr:nvSpPr>
        <xdr:cNvPr id="6" name="ลูกศรเชื่อมต่อแบบตรง 68"/>
        <xdr:cNvSpPr>
          <a:spLocks/>
        </xdr:cNvSpPr>
      </xdr:nvSpPr>
      <xdr:spPr>
        <a:xfrm flipV="1">
          <a:off x="11249025" y="5743575"/>
          <a:ext cx="457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20</xdr:row>
      <xdr:rowOff>152400</xdr:rowOff>
    </xdr:from>
    <xdr:to>
      <xdr:col>11</xdr:col>
      <xdr:colOff>38100</xdr:colOff>
      <xdr:row>20</xdr:row>
      <xdr:rowOff>171450</xdr:rowOff>
    </xdr:to>
    <xdr:sp>
      <xdr:nvSpPr>
        <xdr:cNvPr id="7" name="ลูกศรเชื่อมต่อแบบตรง 70"/>
        <xdr:cNvSpPr>
          <a:spLocks/>
        </xdr:cNvSpPr>
      </xdr:nvSpPr>
      <xdr:spPr>
        <a:xfrm>
          <a:off x="10334625" y="5276850"/>
          <a:ext cx="3524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0"/>
  <sheetViews>
    <sheetView view="pageBreakPreview" zoomScale="90" zoomScaleNormal="90" zoomScaleSheetLayoutView="90" workbookViewId="0" topLeftCell="A358">
      <selection activeCell="M394" sqref="M394"/>
    </sheetView>
  </sheetViews>
  <sheetFormatPr defaultColWidth="9.140625" defaultRowHeight="12.75"/>
  <cols>
    <col min="1" max="1" width="5.8515625" style="0" customWidth="1"/>
    <col min="2" max="2" width="48.7109375" style="0" customWidth="1"/>
    <col min="3" max="3" width="51.7109375" style="0" customWidth="1"/>
    <col min="4" max="4" width="13.140625" style="0" customWidth="1"/>
    <col min="5" max="5" width="10.00390625" style="0" customWidth="1"/>
    <col min="6" max="6" width="9.7109375" style="0" customWidth="1"/>
    <col min="7" max="7" width="4.140625" style="0" customWidth="1"/>
    <col min="8" max="8" width="4.421875" style="0" customWidth="1"/>
    <col min="9" max="9" width="4.140625" style="0" customWidth="1"/>
    <col min="10" max="10" width="4.00390625" style="0" customWidth="1"/>
    <col min="11" max="11" width="3.8515625" style="0" customWidth="1"/>
    <col min="12" max="13" width="4.28125" style="0" customWidth="1"/>
    <col min="14" max="14" width="4.140625" style="0" customWidth="1"/>
    <col min="15" max="15" width="4.00390625" style="0" customWidth="1"/>
    <col min="16" max="16" width="4.140625" style="0" customWidth="1"/>
    <col min="17" max="18" width="4.00390625" style="0" customWidth="1"/>
    <col min="20" max="20" width="14.8515625" style="0" customWidth="1"/>
    <col min="21" max="21" width="15.7109375" style="0" customWidth="1"/>
  </cols>
  <sheetData>
    <row r="1" spans="1:18" ht="20.25">
      <c r="A1" s="169" t="s">
        <v>360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20.25">
      <c r="A2" s="170" t="s">
        <v>42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20.25">
      <c r="A3" s="170" t="s">
        <v>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20.25">
      <c r="A4" s="69" t="s">
        <v>27</v>
      </c>
      <c r="B4" s="69"/>
      <c r="C4" s="71" t="s">
        <v>62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7" t="s">
        <v>36</v>
      </c>
      <c r="Q4" s="78"/>
      <c r="R4" s="37"/>
    </row>
    <row r="5" spans="1:18" ht="20.25">
      <c r="A5" s="2" t="s">
        <v>61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</row>
    <row r="6" spans="1:18" ht="2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</row>
    <row r="7" spans="1:18" ht="20.25">
      <c r="A7" s="4" t="s">
        <v>17</v>
      </c>
      <c r="B7" s="5" t="s">
        <v>44</v>
      </c>
      <c r="C7" s="4" t="s">
        <v>45</v>
      </c>
      <c r="D7" s="4" t="s">
        <v>1</v>
      </c>
      <c r="E7" s="4" t="s">
        <v>3</v>
      </c>
      <c r="F7" s="43" t="s">
        <v>46</v>
      </c>
      <c r="G7" s="171" t="s">
        <v>52</v>
      </c>
      <c r="H7" s="172"/>
      <c r="I7" s="173"/>
      <c r="J7" s="171" t="s">
        <v>54</v>
      </c>
      <c r="K7" s="172"/>
      <c r="L7" s="172"/>
      <c r="M7" s="172"/>
      <c r="N7" s="172"/>
      <c r="O7" s="172"/>
      <c r="P7" s="172"/>
      <c r="Q7" s="172"/>
      <c r="R7" s="173"/>
    </row>
    <row r="8" spans="1:18" ht="20.25">
      <c r="A8" s="8" t="s">
        <v>16</v>
      </c>
      <c r="B8" s="9"/>
      <c r="C8" s="64"/>
      <c r="D8" s="8" t="s">
        <v>2</v>
      </c>
      <c r="E8" s="8" t="s">
        <v>0</v>
      </c>
      <c r="F8" s="61" t="s">
        <v>47</v>
      </c>
      <c r="G8" s="6" t="s">
        <v>4</v>
      </c>
      <c r="H8" s="4" t="s">
        <v>5</v>
      </c>
      <c r="I8" s="7" t="s">
        <v>6</v>
      </c>
      <c r="J8" s="6" t="s">
        <v>7</v>
      </c>
      <c r="K8" s="4" t="s">
        <v>8</v>
      </c>
      <c r="L8" s="5" t="s">
        <v>9</v>
      </c>
      <c r="M8" s="4" t="s">
        <v>10</v>
      </c>
      <c r="N8" s="5" t="s">
        <v>11</v>
      </c>
      <c r="O8" s="4" t="s">
        <v>12</v>
      </c>
      <c r="P8" s="5" t="s">
        <v>13</v>
      </c>
      <c r="Q8" s="4" t="s">
        <v>14</v>
      </c>
      <c r="R8" s="7" t="s">
        <v>15</v>
      </c>
    </row>
    <row r="9" spans="1:19" ht="20.25">
      <c r="A9" s="52">
        <v>1</v>
      </c>
      <c r="B9" s="31" t="s">
        <v>63</v>
      </c>
      <c r="C9" s="31" t="s">
        <v>64</v>
      </c>
      <c r="D9" s="81">
        <v>200000</v>
      </c>
      <c r="E9" s="14" t="s">
        <v>68</v>
      </c>
      <c r="F9" s="52" t="s">
        <v>25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"/>
    </row>
    <row r="10" spans="1:19" ht="20.25">
      <c r="A10" s="14"/>
      <c r="B10" s="16"/>
      <c r="C10" s="16" t="s">
        <v>65</v>
      </c>
      <c r="D10" s="19"/>
      <c r="E10" s="14"/>
      <c r="F10" s="1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"/>
    </row>
    <row r="11" spans="1:19" ht="20.25">
      <c r="A11" s="14"/>
      <c r="B11" s="16"/>
      <c r="C11" s="16" t="s">
        <v>66</v>
      </c>
      <c r="D11" s="19"/>
      <c r="E11" s="14"/>
      <c r="F11" s="1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"/>
    </row>
    <row r="12" spans="1:19" ht="18.75">
      <c r="A12" s="14"/>
      <c r="B12" s="16"/>
      <c r="C12" s="16" t="s">
        <v>67</v>
      </c>
      <c r="D12" s="72"/>
      <c r="E12" s="72"/>
      <c r="F12" s="7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"/>
    </row>
    <row r="13" spans="1:19" ht="20.25">
      <c r="A13" s="14"/>
      <c r="B13" s="72"/>
      <c r="C13" s="72"/>
      <c r="D13" s="19"/>
      <c r="E13" s="14"/>
      <c r="F13" s="1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"/>
    </row>
    <row r="14" spans="1:19" ht="20.25">
      <c r="A14" s="14">
        <v>2</v>
      </c>
      <c r="B14" s="16" t="s">
        <v>69</v>
      </c>
      <c r="C14" s="16" t="s">
        <v>71</v>
      </c>
      <c r="D14" s="19">
        <v>58600</v>
      </c>
      <c r="E14" s="14" t="s">
        <v>56</v>
      </c>
      <c r="F14" s="14" t="s">
        <v>25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"/>
    </row>
    <row r="15" spans="1:19" ht="20.25">
      <c r="A15" s="14"/>
      <c r="B15" s="16" t="s">
        <v>70</v>
      </c>
      <c r="C15" s="16" t="s">
        <v>72</v>
      </c>
      <c r="D15" s="19"/>
      <c r="E15" s="14"/>
      <c r="F15" s="1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"/>
    </row>
    <row r="16" spans="1:19" ht="20.25">
      <c r="A16" s="14"/>
      <c r="B16" s="16"/>
      <c r="C16" s="16" t="s">
        <v>67</v>
      </c>
      <c r="D16" s="19"/>
      <c r="E16" s="14"/>
      <c r="F16" s="1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"/>
    </row>
    <row r="17" spans="1:19" ht="20.25">
      <c r="A17" s="14"/>
      <c r="B17" s="16"/>
      <c r="C17" s="16"/>
      <c r="D17" s="19"/>
      <c r="E17" s="14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"/>
    </row>
    <row r="18" spans="1:19" ht="20.25">
      <c r="A18" s="14"/>
      <c r="B18" s="16"/>
      <c r="C18" s="16"/>
      <c r="D18" s="19"/>
      <c r="E18" s="14"/>
      <c r="F18" s="1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"/>
    </row>
    <row r="19" spans="1:19" ht="20.25">
      <c r="A19" s="14">
        <v>3</v>
      </c>
      <c r="B19" s="16" t="s">
        <v>73</v>
      </c>
      <c r="C19" s="16" t="s">
        <v>75</v>
      </c>
      <c r="D19" s="19">
        <v>82500</v>
      </c>
      <c r="E19" s="14" t="s">
        <v>29</v>
      </c>
      <c r="F19" s="14" t="s">
        <v>25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"/>
    </row>
    <row r="20" spans="1:19" ht="20.25">
      <c r="A20" s="14"/>
      <c r="B20" s="16" t="s">
        <v>74</v>
      </c>
      <c r="C20" s="16" t="s">
        <v>76</v>
      </c>
      <c r="D20" s="19"/>
      <c r="E20" s="14"/>
      <c r="F20" s="1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"/>
    </row>
    <row r="21" spans="1:19" ht="20.25">
      <c r="A21" s="14"/>
      <c r="B21" s="16"/>
      <c r="C21" s="16" t="s">
        <v>77</v>
      </c>
      <c r="D21" s="19"/>
      <c r="E21" s="14"/>
      <c r="F21" s="14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"/>
    </row>
    <row r="22" spans="1:19" ht="20.25">
      <c r="A22" s="14"/>
      <c r="B22" s="16"/>
      <c r="C22" s="16"/>
      <c r="D22" s="19"/>
      <c r="E22" s="14"/>
      <c r="F22" s="14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1"/>
    </row>
    <row r="23" spans="1:19" ht="20.25">
      <c r="A23" s="14"/>
      <c r="B23" s="16"/>
      <c r="C23" s="79"/>
      <c r="D23" s="19"/>
      <c r="E23" s="14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"/>
    </row>
    <row r="24" spans="1:19" ht="20.25">
      <c r="A24" s="14">
        <v>4</v>
      </c>
      <c r="B24" s="16" t="s">
        <v>78</v>
      </c>
      <c r="C24" s="16" t="s">
        <v>80</v>
      </c>
      <c r="D24" s="19">
        <v>107500</v>
      </c>
      <c r="E24" s="14" t="s">
        <v>37</v>
      </c>
      <c r="F24" s="14" t="s">
        <v>25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"/>
    </row>
    <row r="25" spans="1:19" ht="20.25">
      <c r="A25" s="14"/>
      <c r="B25" s="16" t="s">
        <v>79</v>
      </c>
      <c r="C25" s="16" t="s">
        <v>81</v>
      </c>
      <c r="D25" s="19"/>
      <c r="E25" s="14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"/>
    </row>
    <row r="26" spans="1:19" ht="18.75">
      <c r="A26" s="14"/>
      <c r="B26" s="72"/>
      <c r="C26" s="16" t="s">
        <v>82</v>
      </c>
      <c r="D26" s="72"/>
      <c r="E26" s="72"/>
      <c r="F26" s="7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"/>
    </row>
    <row r="27" spans="1:21" ht="18.75">
      <c r="A27" s="14"/>
      <c r="B27" s="72"/>
      <c r="C27" s="16" t="s">
        <v>77</v>
      </c>
      <c r="D27" s="72"/>
      <c r="E27" s="72"/>
      <c r="F27" s="7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"/>
      <c r="U27" t="s">
        <v>20</v>
      </c>
    </row>
    <row r="28" spans="1:19" ht="20.25">
      <c r="A28" s="14"/>
      <c r="B28" s="16"/>
      <c r="C28" s="16"/>
      <c r="D28" s="21"/>
      <c r="E28" s="14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"/>
    </row>
    <row r="29" spans="1:19" ht="20.25">
      <c r="A29" s="14"/>
      <c r="B29" s="45"/>
      <c r="C29" s="16"/>
      <c r="D29" s="19"/>
      <c r="E29" s="14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"/>
    </row>
    <row r="30" spans="1:19" ht="20.25">
      <c r="A30" s="14">
        <v>5</v>
      </c>
      <c r="B30" s="16" t="s">
        <v>83</v>
      </c>
      <c r="C30" s="16" t="s">
        <v>85</v>
      </c>
      <c r="D30" s="19">
        <v>200000</v>
      </c>
      <c r="E30" s="14" t="s">
        <v>39</v>
      </c>
      <c r="F30" s="14" t="s">
        <v>25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/>
    </row>
    <row r="31" spans="1:19" ht="20.25">
      <c r="A31" s="14"/>
      <c r="B31" s="16" t="s">
        <v>84</v>
      </c>
      <c r="C31" s="16" t="s">
        <v>86</v>
      </c>
      <c r="D31" s="19"/>
      <c r="E31" s="18"/>
      <c r="F31" s="1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/>
    </row>
    <row r="32" spans="1:19" ht="20.25">
      <c r="A32" s="14"/>
      <c r="B32" s="16"/>
      <c r="C32" s="16" t="s">
        <v>82</v>
      </c>
      <c r="D32" s="19"/>
      <c r="E32" s="18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/>
    </row>
    <row r="33" spans="1:19" ht="20.25">
      <c r="A33" s="14"/>
      <c r="B33" s="16"/>
      <c r="C33" s="16" t="s">
        <v>77</v>
      </c>
      <c r="D33" s="19"/>
      <c r="E33" s="14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"/>
    </row>
    <row r="34" spans="1:19" ht="20.25">
      <c r="A34" s="14"/>
      <c r="B34" s="16"/>
      <c r="C34" s="45"/>
      <c r="D34" s="19"/>
      <c r="E34" s="18"/>
      <c r="F34" s="18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"/>
    </row>
    <row r="35" spans="1:19" ht="20.25">
      <c r="A35" s="14"/>
      <c r="B35" s="16"/>
      <c r="C35" s="16"/>
      <c r="D35" s="19"/>
      <c r="E35" s="18"/>
      <c r="F35" s="18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"/>
    </row>
    <row r="36" spans="1:19" ht="20.25">
      <c r="A36" s="53"/>
      <c r="B36" s="33"/>
      <c r="C36" s="33"/>
      <c r="D36" s="82"/>
      <c r="E36" s="53"/>
      <c r="F36" s="5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1"/>
    </row>
    <row r="37" spans="1:19" ht="20.25">
      <c r="A37" s="174" t="s">
        <v>361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"/>
    </row>
    <row r="38" spans="1:19" ht="20.25">
      <c r="A38" s="170" t="s">
        <v>42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"/>
    </row>
    <row r="39" spans="1:19" ht="20.25">
      <c r="A39" s="170" t="s">
        <v>53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"/>
    </row>
    <row r="40" spans="1:19" ht="20.25">
      <c r="A40" s="69" t="s">
        <v>27</v>
      </c>
      <c r="B40" s="69"/>
      <c r="C40" s="71" t="s">
        <v>62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7" t="s">
        <v>36</v>
      </c>
      <c r="Q40" s="78"/>
      <c r="R40" s="37"/>
      <c r="S40" s="1"/>
    </row>
    <row r="41" spans="1:19" ht="20.25">
      <c r="A41" s="2" t="s">
        <v>24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 t="s">
        <v>48</v>
      </c>
      <c r="P41" s="2"/>
      <c r="Q41" s="3"/>
      <c r="R41" s="3"/>
      <c r="S41" s="1"/>
    </row>
    <row r="42" spans="1:19" ht="20.25">
      <c r="A42" s="2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1"/>
    </row>
    <row r="43" spans="1:19" ht="20.25">
      <c r="A43" s="4" t="s">
        <v>17</v>
      </c>
      <c r="B43" s="5" t="s">
        <v>44</v>
      </c>
      <c r="C43" s="4" t="s">
        <v>45</v>
      </c>
      <c r="D43" s="4" t="s">
        <v>1</v>
      </c>
      <c r="E43" s="5" t="s">
        <v>3</v>
      </c>
      <c r="F43" s="43" t="s">
        <v>46</v>
      </c>
      <c r="G43" s="175" t="s">
        <v>52</v>
      </c>
      <c r="H43" s="175"/>
      <c r="I43" s="175"/>
      <c r="J43" s="175" t="s">
        <v>54</v>
      </c>
      <c r="K43" s="175"/>
      <c r="L43" s="175"/>
      <c r="M43" s="175"/>
      <c r="N43" s="175"/>
      <c r="O43" s="175"/>
      <c r="P43" s="175"/>
      <c r="Q43" s="175"/>
      <c r="R43" s="175"/>
      <c r="S43" s="1"/>
    </row>
    <row r="44" spans="1:19" ht="20.25">
      <c r="A44" s="8" t="s">
        <v>16</v>
      </c>
      <c r="B44" s="9"/>
      <c r="C44" s="64"/>
      <c r="D44" s="18" t="s">
        <v>2</v>
      </c>
      <c r="E44" s="35" t="s">
        <v>0</v>
      </c>
      <c r="F44" s="61" t="s">
        <v>47</v>
      </c>
      <c r="G44" s="11" t="s">
        <v>4</v>
      </c>
      <c r="H44" s="11" t="s">
        <v>5</v>
      </c>
      <c r="I44" s="11" t="s">
        <v>6</v>
      </c>
      <c r="J44" s="11" t="s">
        <v>7</v>
      </c>
      <c r="K44" s="11" t="s">
        <v>8</v>
      </c>
      <c r="L44" s="11" t="s">
        <v>9</v>
      </c>
      <c r="M44" s="11" t="s">
        <v>10</v>
      </c>
      <c r="N44" s="11" t="s">
        <v>11</v>
      </c>
      <c r="O44" s="11" t="s">
        <v>12</v>
      </c>
      <c r="P44" s="11" t="s">
        <v>13</v>
      </c>
      <c r="Q44" s="11" t="s">
        <v>14</v>
      </c>
      <c r="R44" s="11" t="s">
        <v>15</v>
      </c>
      <c r="S44" s="1"/>
    </row>
    <row r="45" spans="1:19" ht="20.25">
      <c r="A45" s="52">
        <v>6</v>
      </c>
      <c r="B45" s="31" t="s">
        <v>87</v>
      </c>
      <c r="C45" s="16" t="s">
        <v>89</v>
      </c>
      <c r="D45" s="81">
        <v>96000</v>
      </c>
      <c r="E45" s="52" t="s">
        <v>55</v>
      </c>
      <c r="F45" s="14" t="s">
        <v>25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"/>
    </row>
    <row r="46" spans="1:19" ht="20.25">
      <c r="A46" s="14"/>
      <c r="B46" s="16" t="s">
        <v>88</v>
      </c>
      <c r="C46" s="16" t="s">
        <v>90</v>
      </c>
      <c r="D46" s="19"/>
      <c r="E46" s="14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"/>
    </row>
    <row r="47" spans="1:19" ht="20.25">
      <c r="A47" s="14"/>
      <c r="B47" s="16"/>
      <c r="C47" s="16" t="s">
        <v>77</v>
      </c>
      <c r="D47" s="19"/>
      <c r="E47" s="14"/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"/>
    </row>
    <row r="48" spans="1:19" ht="20.25">
      <c r="A48" s="14"/>
      <c r="B48" s="45"/>
      <c r="C48" s="45"/>
      <c r="D48" s="36"/>
      <c r="E48" s="14"/>
      <c r="F48" s="1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"/>
    </row>
    <row r="49" spans="1:19" ht="20.25">
      <c r="A49" s="14">
        <v>7</v>
      </c>
      <c r="B49" s="45" t="s">
        <v>91</v>
      </c>
      <c r="C49" s="16" t="s">
        <v>93</v>
      </c>
      <c r="D49" s="36">
        <v>93000</v>
      </c>
      <c r="E49" s="14" t="s">
        <v>55</v>
      </c>
      <c r="F49" s="14" t="s">
        <v>25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"/>
    </row>
    <row r="50" spans="1:19" ht="20.25">
      <c r="A50" s="14"/>
      <c r="B50" s="16" t="s">
        <v>88</v>
      </c>
      <c r="C50" s="16" t="s">
        <v>92</v>
      </c>
      <c r="D50" s="36"/>
      <c r="E50" s="14"/>
      <c r="F50" s="1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"/>
    </row>
    <row r="51" spans="1:19" ht="20.25">
      <c r="A51" s="14"/>
      <c r="B51" s="45"/>
      <c r="C51" s="16" t="s">
        <v>94</v>
      </c>
      <c r="D51" s="36"/>
      <c r="E51" s="14"/>
      <c r="F51" s="1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"/>
    </row>
    <row r="52" spans="1:19" ht="20.25">
      <c r="A52" s="14"/>
      <c r="B52" s="45"/>
      <c r="C52" s="45" t="s">
        <v>95</v>
      </c>
      <c r="D52" s="36"/>
      <c r="E52" s="14"/>
      <c r="F52" s="1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"/>
    </row>
    <row r="53" spans="1:19" ht="20.25">
      <c r="A53" s="14"/>
      <c r="B53" s="45"/>
      <c r="C53" s="16" t="s">
        <v>77</v>
      </c>
      <c r="D53" s="36"/>
      <c r="E53" s="14"/>
      <c r="F53" s="1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"/>
    </row>
    <row r="54" spans="1:19" ht="20.25">
      <c r="A54" s="14"/>
      <c r="B54" s="45"/>
      <c r="C54" s="45"/>
      <c r="D54" s="36"/>
      <c r="E54" s="14"/>
      <c r="F54" s="1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"/>
    </row>
    <row r="55" spans="1:19" ht="20.25">
      <c r="A55" s="14">
        <v>8</v>
      </c>
      <c r="B55" s="45" t="s">
        <v>96</v>
      </c>
      <c r="C55" s="16" t="s">
        <v>98</v>
      </c>
      <c r="D55" s="36">
        <v>200000</v>
      </c>
      <c r="E55" s="14" t="s">
        <v>30</v>
      </c>
      <c r="F55" s="14" t="s">
        <v>25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"/>
    </row>
    <row r="56" spans="1:19" ht="20.25">
      <c r="A56" s="14"/>
      <c r="B56" s="45" t="s">
        <v>97</v>
      </c>
      <c r="C56" s="16" t="s">
        <v>99</v>
      </c>
      <c r="D56" s="36"/>
      <c r="E56" s="14"/>
      <c r="F56" s="1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"/>
    </row>
    <row r="57" spans="1:19" ht="20.25">
      <c r="A57" s="14"/>
      <c r="B57" s="45"/>
      <c r="C57" s="16" t="s">
        <v>82</v>
      </c>
      <c r="D57" s="36"/>
      <c r="E57" s="14"/>
      <c r="F57" s="1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"/>
    </row>
    <row r="58" spans="1:19" ht="20.25">
      <c r="A58" s="14"/>
      <c r="B58" s="45"/>
      <c r="C58" s="16" t="s">
        <v>77</v>
      </c>
      <c r="D58" s="36"/>
      <c r="E58" s="14"/>
      <c r="F58" s="14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"/>
    </row>
    <row r="59" spans="1:19" ht="20.25">
      <c r="A59" s="14"/>
      <c r="B59" s="16"/>
      <c r="C59" s="16"/>
      <c r="D59" s="19"/>
      <c r="E59" s="14"/>
      <c r="F59" s="1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"/>
    </row>
    <row r="60" spans="1:19" ht="20.25">
      <c r="A60" s="14">
        <v>9</v>
      </c>
      <c r="B60" s="45" t="s">
        <v>100</v>
      </c>
      <c r="C60" s="16" t="s">
        <v>102</v>
      </c>
      <c r="D60" s="36">
        <v>37000</v>
      </c>
      <c r="E60" s="14" t="s">
        <v>29</v>
      </c>
      <c r="F60" s="14" t="s">
        <v>25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"/>
    </row>
    <row r="61" spans="1:19" ht="20.25">
      <c r="A61" s="14"/>
      <c r="B61" s="45" t="s">
        <v>101</v>
      </c>
      <c r="C61" s="16" t="s">
        <v>103</v>
      </c>
      <c r="D61" s="36"/>
      <c r="E61" s="14"/>
      <c r="F61" s="1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"/>
    </row>
    <row r="62" spans="1:19" ht="20.25">
      <c r="A62" s="14"/>
      <c r="B62" s="45"/>
      <c r="C62" s="16" t="s">
        <v>77</v>
      </c>
      <c r="D62" s="36"/>
      <c r="E62" s="14"/>
      <c r="F62" s="1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"/>
    </row>
    <row r="63" spans="1:19" ht="20.25">
      <c r="A63" s="14"/>
      <c r="B63" s="16"/>
      <c r="C63" s="16"/>
      <c r="D63" s="19"/>
      <c r="E63" s="14"/>
      <c r="F63" s="1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"/>
    </row>
    <row r="64" spans="1:19" ht="20.25">
      <c r="A64" s="14">
        <v>10</v>
      </c>
      <c r="B64" s="45" t="s">
        <v>104</v>
      </c>
      <c r="C64" s="16" t="s">
        <v>106</v>
      </c>
      <c r="D64" s="36">
        <v>55000</v>
      </c>
      <c r="E64" s="14" t="s">
        <v>29</v>
      </c>
      <c r="F64" s="14" t="s">
        <v>25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"/>
    </row>
    <row r="65" spans="1:19" ht="20.25">
      <c r="A65" s="14"/>
      <c r="B65" s="45" t="s">
        <v>105</v>
      </c>
      <c r="C65" s="16" t="s">
        <v>107</v>
      </c>
      <c r="D65" s="36"/>
      <c r="E65" s="14"/>
      <c r="F65" s="1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"/>
    </row>
    <row r="66" spans="1:19" ht="20.25">
      <c r="A66" s="14"/>
      <c r="B66" s="16"/>
      <c r="C66" s="16" t="s">
        <v>77</v>
      </c>
      <c r="D66" s="36"/>
      <c r="E66" s="14"/>
      <c r="F66" s="1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"/>
    </row>
    <row r="67" spans="1:19" ht="20.25">
      <c r="A67" s="14"/>
      <c r="B67" s="45"/>
      <c r="C67" s="45"/>
      <c r="D67" s="36"/>
      <c r="E67" s="14"/>
      <c r="F67" s="1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"/>
    </row>
    <row r="68" spans="1:19" ht="20.25">
      <c r="A68" s="14">
        <v>11</v>
      </c>
      <c r="B68" s="45" t="s">
        <v>108</v>
      </c>
      <c r="C68" s="16" t="s">
        <v>85</v>
      </c>
      <c r="D68" s="36">
        <v>200000</v>
      </c>
      <c r="E68" s="14" t="s">
        <v>58</v>
      </c>
      <c r="F68" s="14" t="s">
        <v>25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"/>
    </row>
    <row r="69" spans="1:19" ht="20.25">
      <c r="A69" s="14"/>
      <c r="B69" s="45" t="s">
        <v>58</v>
      </c>
      <c r="C69" s="16" t="s">
        <v>86</v>
      </c>
      <c r="D69" s="36"/>
      <c r="E69" s="14"/>
      <c r="F69" s="14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"/>
    </row>
    <row r="70" spans="1:19" ht="20.25">
      <c r="A70" s="14"/>
      <c r="B70" s="45"/>
      <c r="C70" s="16" t="s">
        <v>82</v>
      </c>
      <c r="D70" s="36"/>
      <c r="E70" s="14"/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"/>
    </row>
    <row r="71" spans="1:19" ht="20.25">
      <c r="A71" s="53"/>
      <c r="B71" s="58"/>
      <c r="C71" s="33" t="s">
        <v>77</v>
      </c>
      <c r="D71" s="59"/>
      <c r="E71" s="53"/>
      <c r="F71" s="5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1"/>
    </row>
    <row r="72" spans="1:19" ht="20.25">
      <c r="A72" s="106"/>
      <c r="B72" s="54"/>
      <c r="C72" s="107"/>
      <c r="D72" s="89"/>
      <c r="E72" s="106"/>
      <c r="F72" s="106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"/>
    </row>
    <row r="73" spans="1:19" ht="20.25">
      <c r="A73" s="174" t="s">
        <v>19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"/>
    </row>
    <row r="74" spans="1:19" ht="20.25">
      <c r="A74" s="170" t="s">
        <v>42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"/>
    </row>
    <row r="75" spans="1:19" ht="20.25">
      <c r="A75" s="170" t="s">
        <v>53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"/>
    </row>
    <row r="76" spans="1:19" ht="20.25">
      <c r="A76" s="69" t="s">
        <v>27</v>
      </c>
      <c r="B76" s="69"/>
      <c r="C76" s="71" t="s">
        <v>62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7" t="s">
        <v>36</v>
      </c>
      <c r="Q76" s="78"/>
      <c r="R76" s="37"/>
      <c r="S76" s="1"/>
    </row>
    <row r="77" spans="1:19" ht="20.25">
      <c r="A77" s="2" t="s">
        <v>24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48</v>
      </c>
      <c r="P77" s="2"/>
      <c r="Q77" s="3"/>
      <c r="R77" s="3"/>
      <c r="S77" s="1"/>
    </row>
    <row r="78" spans="1:19" ht="20.25">
      <c r="A78" s="2" t="s">
        <v>49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1"/>
    </row>
    <row r="79" spans="1:19" ht="20.25">
      <c r="A79" s="4" t="s">
        <v>17</v>
      </c>
      <c r="B79" s="5" t="s">
        <v>44</v>
      </c>
      <c r="C79" s="4" t="s">
        <v>45</v>
      </c>
      <c r="D79" s="4" t="s">
        <v>1</v>
      </c>
      <c r="E79" s="4" t="s">
        <v>3</v>
      </c>
      <c r="F79" s="43" t="s">
        <v>46</v>
      </c>
      <c r="G79" s="175" t="s">
        <v>52</v>
      </c>
      <c r="H79" s="175"/>
      <c r="I79" s="175"/>
      <c r="J79" s="175" t="s">
        <v>54</v>
      </c>
      <c r="K79" s="175"/>
      <c r="L79" s="175"/>
      <c r="M79" s="175"/>
      <c r="N79" s="175"/>
      <c r="O79" s="175"/>
      <c r="P79" s="175"/>
      <c r="Q79" s="175"/>
      <c r="R79" s="175"/>
      <c r="S79" s="1"/>
    </row>
    <row r="80" spans="1:19" ht="20.25">
      <c r="A80" s="8" t="s">
        <v>16</v>
      </c>
      <c r="B80" s="9"/>
      <c r="C80" s="64"/>
      <c r="D80" s="8" t="s">
        <v>2</v>
      </c>
      <c r="E80" s="8" t="s">
        <v>0</v>
      </c>
      <c r="F80" s="61" t="s">
        <v>47</v>
      </c>
      <c r="G80" s="11" t="s">
        <v>4</v>
      </c>
      <c r="H80" s="11" t="s">
        <v>5</v>
      </c>
      <c r="I80" s="11" t="s">
        <v>6</v>
      </c>
      <c r="J80" s="11" t="s">
        <v>7</v>
      </c>
      <c r="K80" s="11" t="s">
        <v>8</v>
      </c>
      <c r="L80" s="11" t="s">
        <v>9</v>
      </c>
      <c r="M80" s="11" t="s">
        <v>10</v>
      </c>
      <c r="N80" s="11" t="s">
        <v>11</v>
      </c>
      <c r="O80" s="11" t="s">
        <v>12</v>
      </c>
      <c r="P80" s="11" t="s">
        <v>13</v>
      </c>
      <c r="Q80" s="11" t="s">
        <v>14</v>
      </c>
      <c r="R80" s="11" t="s">
        <v>15</v>
      </c>
      <c r="S80" s="1"/>
    </row>
    <row r="81" spans="1:19" ht="20.25">
      <c r="A81" s="52">
        <v>12</v>
      </c>
      <c r="B81" s="31" t="s">
        <v>109</v>
      </c>
      <c r="C81" s="16" t="s">
        <v>85</v>
      </c>
      <c r="D81" s="81">
        <v>206000</v>
      </c>
      <c r="E81" s="52" t="s">
        <v>31</v>
      </c>
      <c r="F81" s="14" t="s">
        <v>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1"/>
    </row>
    <row r="82" spans="1:19" ht="20.25">
      <c r="A82" s="14"/>
      <c r="B82" s="45" t="s">
        <v>110</v>
      </c>
      <c r="C82" s="16" t="s">
        <v>86</v>
      </c>
      <c r="D82" s="19"/>
      <c r="E82" s="14"/>
      <c r="F82" s="14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"/>
    </row>
    <row r="83" spans="1:19" ht="20.25">
      <c r="A83" s="14"/>
      <c r="B83" s="45"/>
      <c r="C83" s="16" t="s">
        <v>82</v>
      </c>
      <c r="D83" s="46"/>
      <c r="E83" s="14"/>
      <c r="F83" s="14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"/>
    </row>
    <row r="84" spans="1:19" ht="20.25">
      <c r="A84" s="14"/>
      <c r="B84" s="45"/>
      <c r="C84" s="16" t="s">
        <v>77</v>
      </c>
      <c r="D84" s="109"/>
      <c r="E84" s="14"/>
      <c r="F84" s="14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"/>
    </row>
    <row r="85" spans="1:19" ht="20.25">
      <c r="A85" s="14"/>
      <c r="B85" s="16"/>
      <c r="C85" s="16"/>
      <c r="D85" s="19"/>
      <c r="E85" s="14"/>
      <c r="F85" s="14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"/>
    </row>
    <row r="86" spans="1:19" ht="20.25">
      <c r="A86" s="14">
        <v>13</v>
      </c>
      <c r="B86" s="45" t="s">
        <v>111</v>
      </c>
      <c r="C86" s="16" t="s">
        <v>113</v>
      </c>
      <c r="D86" s="46">
        <v>141400</v>
      </c>
      <c r="E86" s="14" t="s">
        <v>56</v>
      </c>
      <c r="F86" s="14" t="s">
        <v>25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5"/>
      <c r="R86" s="25"/>
      <c r="S86" s="1"/>
    </row>
    <row r="87" spans="1:19" ht="20.25">
      <c r="A87" s="14"/>
      <c r="B87" s="45" t="s">
        <v>112</v>
      </c>
      <c r="C87" s="16" t="s">
        <v>114</v>
      </c>
      <c r="D87" s="46"/>
      <c r="E87" s="14"/>
      <c r="F87" s="1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5"/>
      <c r="R87" s="25"/>
      <c r="S87" s="1"/>
    </row>
    <row r="88" spans="1:19" ht="20.25">
      <c r="A88" s="14"/>
      <c r="B88" s="16"/>
      <c r="C88" s="16" t="s">
        <v>82</v>
      </c>
      <c r="D88" s="46"/>
      <c r="E88" s="14"/>
      <c r="F88" s="1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5"/>
      <c r="R88" s="25"/>
      <c r="S88" s="1"/>
    </row>
    <row r="89" spans="1:19" ht="20.25">
      <c r="A89" s="14"/>
      <c r="B89" s="16"/>
      <c r="C89" s="16" t="s">
        <v>77</v>
      </c>
      <c r="D89" s="46"/>
      <c r="E89" s="14"/>
      <c r="F89" s="14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5"/>
      <c r="R89" s="25"/>
      <c r="S89" s="1"/>
    </row>
    <row r="90" spans="1:19" ht="20.25">
      <c r="A90" s="14"/>
      <c r="B90" s="45"/>
      <c r="C90" s="45"/>
      <c r="D90" s="46"/>
      <c r="E90" s="14"/>
      <c r="F90" s="14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"/>
    </row>
    <row r="91" spans="1:19" ht="20.25">
      <c r="A91" s="14">
        <v>14</v>
      </c>
      <c r="B91" s="45" t="s">
        <v>115</v>
      </c>
      <c r="C91" s="45" t="s">
        <v>117</v>
      </c>
      <c r="D91" s="46">
        <v>223000</v>
      </c>
      <c r="E91" s="14" t="s">
        <v>28</v>
      </c>
      <c r="F91" s="14" t="s">
        <v>25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"/>
    </row>
    <row r="92" spans="1:19" ht="20.25">
      <c r="A92" s="14"/>
      <c r="B92" s="16" t="s">
        <v>116</v>
      </c>
      <c r="C92" s="45" t="s">
        <v>118</v>
      </c>
      <c r="D92" s="46"/>
      <c r="E92" s="14"/>
      <c r="F92" s="14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"/>
    </row>
    <row r="93" spans="1:19" ht="20.25">
      <c r="A93" s="14"/>
      <c r="B93" s="45"/>
      <c r="C93" s="45" t="s">
        <v>119</v>
      </c>
      <c r="D93" s="46"/>
      <c r="E93" s="14"/>
      <c r="F93" s="14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"/>
    </row>
    <row r="94" spans="1:19" ht="20.25">
      <c r="A94" s="14"/>
      <c r="B94" s="45"/>
      <c r="C94" s="45" t="s">
        <v>120</v>
      </c>
      <c r="D94" s="46"/>
      <c r="E94" s="14"/>
      <c r="F94" s="14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"/>
    </row>
    <row r="95" spans="1:19" ht="20.25">
      <c r="A95" s="14"/>
      <c r="B95" s="45"/>
      <c r="C95" s="45" t="s">
        <v>121</v>
      </c>
      <c r="D95" s="46"/>
      <c r="E95" s="14"/>
      <c r="F95" s="14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"/>
    </row>
    <row r="96" spans="1:19" ht="20.25">
      <c r="A96" s="14"/>
      <c r="B96" s="45"/>
      <c r="C96" s="45" t="s">
        <v>77</v>
      </c>
      <c r="D96" s="46"/>
      <c r="E96" s="14"/>
      <c r="F96" s="14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"/>
    </row>
    <row r="97" spans="1:19" ht="20.25">
      <c r="A97" s="14"/>
      <c r="B97" s="45"/>
      <c r="C97" s="45"/>
      <c r="D97" s="46"/>
      <c r="E97" s="14"/>
      <c r="F97" s="1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"/>
    </row>
    <row r="98" spans="1:19" ht="20.25">
      <c r="A98" s="14">
        <v>15</v>
      </c>
      <c r="B98" s="45" t="s">
        <v>122</v>
      </c>
      <c r="C98" s="45" t="s">
        <v>123</v>
      </c>
      <c r="D98" s="46">
        <v>93100</v>
      </c>
      <c r="E98" s="14" t="s">
        <v>37</v>
      </c>
      <c r="F98" s="14" t="s">
        <v>25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"/>
    </row>
    <row r="99" spans="1:19" ht="20.25">
      <c r="A99" s="14"/>
      <c r="B99" s="45"/>
      <c r="C99" s="45" t="s">
        <v>124</v>
      </c>
      <c r="D99" s="46"/>
      <c r="E99" s="14"/>
      <c r="F99" s="14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"/>
    </row>
    <row r="100" spans="1:19" ht="20.25">
      <c r="A100" s="14"/>
      <c r="B100" s="45"/>
      <c r="C100" s="45" t="s">
        <v>125</v>
      </c>
      <c r="D100" s="46"/>
      <c r="E100" s="14"/>
      <c r="F100" s="14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"/>
    </row>
    <row r="101" spans="1:19" ht="20.25">
      <c r="A101" s="14"/>
      <c r="B101" s="45"/>
      <c r="C101" s="45"/>
      <c r="D101" s="46"/>
      <c r="E101" s="14"/>
      <c r="F101" s="14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"/>
    </row>
    <row r="102" spans="1:19" ht="20.25">
      <c r="A102" s="14">
        <v>16</v>
      </c>
      <c r="B102" s="16" t="s">
        <v>126</v>
      </c>
      <c r="C102" s="45" t="s">
        <v>127</v>
      </c>
      <c r="D102" s="19">
        <v>206900</v>
      </c>
      <c r="E102" s="14" t="s">
        <v>32</v>
      </c>
      <c r="F102" s="14" t="s">
        <v>25</v>
      </c>
      <c r="G102" s="16"/>
      <c r="H102" s="111"/>
      <c r="I102" s="16"/>
      <c r="J102" s="16"/>
      <c r="K102" s="111"/>
      <c r="L102" s="16"/>
      <c r="M102" s="16"/>
      <c r="N102" s="16"/>
      <c r="O102" s="16"/>
      <c r="P102" s="111"/>
      <c r="Q102" s="16"/>
      <c r="R102" s="16"/>
      <c r="S102" s="1"/>
    </row>
    <row r="103" spans="1:19" ht="20.25">
      <c r="A103" s="14"/>
      <c r="B103" s="45" t="s">
        <v>32</v>
      </c>
      <c r="C103" s="45" t="s">
        <v>128</v>
      </c>
      <c r="D103" s="19"/>
      <c r="E103" s="14"/>
      <c r="F103" s="14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"/>
    </row>
    <row r="104" spans="1:19" ht="20.25">
      <c r="A104" s="14"/>
      <c r="B104" s="45"/>
      <c r="C104" s="45" t="s">
        <v>130</v>
      </c>
      <c r="D104" s="46"/>
      <c r="E104" s="14"/>
      <c r="F104" s="14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"/>
    </row>
    <row r="105" spans="1:19" ht="20.25">
      <c r="A105" s="14"/>
      <c r="B105" s="45"/>
      <c r="C105" s="45" t="s">
        <v>129</v>
      </c>
      <c r="D105" s="46"/>
      <c r="E105" s="14"/>
      <c r="F105" s="14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"/>
    </row>
    <row r="106" spans="1:19" ht="20.25">
      <c r="A106" s="14">
        <v>17</v>
      </c>
      <c r="B106" s="45" t="s">
        <v>131</v>
      </c>
      <c r="C106" s="45" t="s">
        <v>132</v>
      </c>
      <c r="D106" s="46">
        <v>208946</v>
      </c>
      <c r="E106" s="14" t="s">
        <v>57</v>
      </c>
      <c r="F106" s="14" t="s">
        <v>25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"/>
    </row>
    <row r="107" spans="1:19" ht="20.25">
      <c r="A107" s="53"/>
      <c r="B107" s="58"/>
      <c r="C107" s="58" t="s">
        <v>133</v>
      </c>
      <c r="D107" s="100"/>
      <c r="E107" s="53"/>
      <c r="F107" s="5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1"/>
    </row>
    <row r="108" spans="1:19" ht="20.25">
      <c r="A108" s="124"/>
      <c r="B108" s="50" t="s">
        <v>196</v>
      </c>
      <c r="C108" s="17"/>
      <c r="D108" s="125">
        <f>D9+D14+D19+D24+D30+D45+D49+D55+D60+D64+D68+D81+D86+D91+D98+D102+D106</f>
        <v>2408946</v>
      </c>
      <c r="E108" s="124"/>
      <c r="F108" s="12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"/>
    </row>
    <row r="109" spans="1:19" ht="20.25">
      <c r="A109" s="174" t="s">
        <v>21</v>
      </c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"/>
    </row>
    <row r="110" spans="1:19" ht="20.25">
      <c r="A110" s="170" t="s">
        <v>42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"/>
    </row>
    <row r="111" spans="1:19" ht="20.25">
      <c r="A111" s="170" t="s">
        <v>53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"/>
    </row>
    <row r="112" spans="1:19" ht="20.25">
      <c r="A112" s="69" t="s">
        <v>27</v>
      </c>
      <c r="B112" s="69"/>
      <c r="C112" s="71" t="s">
        <v>62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7" t="s">
        <v>36</v>
      </c>
      <c r="Q112" s="78"/>
      <c r="R112" s="37"/>
      <c r="S112" s="1"/>
    </row>
    <row r="113" spans="1:19" ht="20.25">
      <c r="A113" s="2" t="s">
        <v>134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 t="s">
        <v>48</v>
      </c>
      <c r="P113" s="2"/>
      <c r="Q113" s="3"/>
      <c r="R113" s="3"/>
      <c r="S113" s="1"/>
    </row>
    <row r="114" spans="1:19" ht="20.25">
      <c r="A114" s="2" t="s">
        <v>304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3"/>
      <c r="S114" s="1"/>
    </row>
    <row r="115" spans="1:19" ht="20.25">
      <c r="A115" s="4" t="s">
        <v>17</v>
      </c>
      <c r="B115" s="5" t="s">
        <v>44</v>
      </c>
      <c r="C115" s="4" t="s">
        <v>45</v>
      </c>
      <c r="D115" s="4" t="s">
        <v>1</v>
      </c>
      <c r="E115" s="4" t="s">
        <v>3</v>
      </c>
      <c r="F115" s="43" t="s">
        <v>46</v>
      </c>
      <c r="G115" s="175" t="s">
        <v>52</v>
      </c>
      <c r="H115" s="175"/>
      <c r="I115" s="175"/>
      <c r="J115" s="175" t="s">
        <v>54</v>
      </c>
      <c r="K115" s="175"/>
      <c r="L115" s="175"/>
      <c r="M115" s="175"/>
      <c r="N115" s="175"/>
      <c r="O115" s="175"/>
      <c r="P115" s="175"/>
      <c r="Q115" s="175"/>
      <c r="R115" s="175"/>
      <c r="S115" s="1"/>
    </row>
    <row r="116" spans="1:19" ht="20.25">
      <c r="A116" s="8" t="s">
        <v>16</v>
      </c>
      <c r="B116" s="9"/>
      <c r="C116" s="64"/>
      <c r="D116" s="8" t="s">
        <v>2</v>
      </c>
      <c r="E116" s="8" t="s">
        <v>0</v>
      </c>
      <c r="F116" s="61" t="s">
        <v>47</v>
      </c>
      <c r="G116" s="11" t="s">
        <v>4</v>
      </c>
      <c r="H116" s="11" t="s">
        <v>5</v>
      </c>
      <c r="I116" s="11" t="s">
        <v>6</v>
      </c>
      <c r="J116" s="11" t="s">
        <v>7</v>
      </c>
      <c r="K116" s="11" t="s">
        <v>8</v>
      </c>
      <c r="L116" s="11" t="s">
        <v>9</v>
      </c>
      <c r="M116" s="11" t="s">
        <v>10</v>
      </c>
      <c r="N116" s="11" t="s">
        <v>11</v>
      </c>
      <c r="O116" s="11" t="s">
        <v>12</v>
      </c>
      <c r="P116" s="11" t="s">
        <v>13</v>
      </c>
      <c r="Q116" s="11" t="s">
        <v>14</v>
      </c>
      <c r="R116" s="11" t="s">
        <v>15</v>
      </c>
      <c r="S116" s="1"/>
    </row>
    <row r="117" spans="1:19" ht="20.25">
      <c r="A117" s="14">
        <v>1</v>
      </c>
      <c r="B117" s="16" t="s">
        <v>144</v>
      </c>
      <c r="C117" s="16" t="s">
        <v>145</v>
      </c>
      <c r="D117" s="46">
        <v>10000</v>
      </c>
      <c r="E117" s="14" t="s">
        <v>147</v>
      </c>
      <c r="F117" s="14" t="s">
        <v>148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5"/>
      <c r="R117" s="25"/>
      <c r="S117" s="1"/>
    </row>
    <row r="118" spans="1:19" ht="20.25">
      <c r="A118" s="14"/>
      <c r="B118" s="16"/>
      <c r="C118" s="16" t="s">
        <v>146</v>
      </c>
      <c r="D118" s="19"/>
      <c r="E118" s="14"/>
      <c r="F118" s="14" t="s">
        <v>149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"/>
    </row>
    <row r="119" spans="1:19" ht="20.25">
      <c r="A119" s="14"/>
      <c r="B119" s="45"/>
      <c r="C119" s="45"/>
      <c r="D119" s="46"/>
      <c r="E119" s="14"/>
      <c r="F119" s="14" t="s">
        <v>150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"/>
    </row>
    <row r="120" spans="1:19" ht="20.25">
      <c r="A120" s="14"/>
      <c r="B120" s="45"/>
      <c r="C120" s="45"/>
      <c r="D120" s="46"/>
      <c r="E120" s="14"/>
      <c r="F120" s="14" t="s">
        <v>151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"/>
    </row>
    <row r="121" spans="1:19" ht="20.25">
      <c r="A121" s="14"/>
      <c r="B121" s="16"/>
      <c r="C121" s="45"/>
      <c r="D121" s="46"/>
      <c r="E121" s="14"/>
      <c r="F121" s="14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"/>
    </row>
    <row r="122" spans="1:19" ht="20.25">
      <c r="A122" s="14">
        <v>2</v>
      </c>
      <c r="B122" s="45" t="s">
        <v>152</v>
      </c>
      <c r="C122" s="45" t="s">
        <v>153</v>
      </c>
      <c r="D122" s="46">
        <v>240000</v>
      </c>
      <c r="E122" s="14" t="s">
        <v>147</v>
      </c>
      <c r="F122" s="14" t="s">
        <v>148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"/>
    </row>
    <row r="123" spans="1:19" ht="20.25">
      <c r="A123" s="14"/>
      <c r="B123" s="45"/>
      <c r="C123" s="45" t="s">
        <v>154</v>
      </c>
      <c r="D123" s="46"/>
      <c r="E123" s="14"/>
      <c r="F123" s="14" t="s">
        <v>149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"/>
    </row>
    <row r="124" spans="1:19" ht="20.25">
      <c r="A124" s="14"/>
      <c r="B124" s="16"/>
      <c r="C124" s="45"/>
      <c r="D124" s="46"/>
      <c r="E124" s="14"/>
      <c r="F124" s="14" t="s">
        <v>150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"/>
    </row>
    <row r="125" spans="1:19" ht="20.25">
      <c r="A125" s="14"/>
      <c r="B125" s="16"/>
      <c r="C125" s="45"/>
      <c r="D125" s="46"/>
      <c r="E125" s="14"/>
      <c r="F125" s="14" t="s">
        <v>151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"/>
    </row>
    <row r="126" spans="1:19" ht="20.25">
      <c r="A126" s="14"/>
      <c r="B126" s="45"/>
      <c r="C126" s="45"/>
      <c r="D126" s="46"/>
      <c r="E126" s="14"/>
      <c r="F126" s="1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"/>
    </row>
    <row r="127" spans="1:19" ht="20.25">
      <c r="A127" s="14">
        <v>3</v>
      </c>
      <c r="B127" s="45" t="s">
        <v>155</v>
      </c>
      <c r="C127" s="16" t="s">
        <v>156</v>
      </c>
      <c r="D127" s="19">
        <v>30000</v>
      </c>
      <c r="E127" s="14" t="s">
        <v>147</v>
      </c>
      <c r="F127" s="14" t="s">
        <v>148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"/>
    </row>
    <row r="128" spans="1:19" ht="20.25">
      <c r="A128" s="14"/>
      <c r="B128" s="16"/>
      <c r="C128" s="45" t="s">
        <v>157</v>
      </c>
      <c r="D128" s="46"/>
      <c r="E128" s="14"/>
      <c r="F128" s="14" t="s">
        <v>149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"/>
    </row>
    <row r="129" spans="1:19" ht="20.25">
      <c r="A129" s="14"/>
      <c r="B129" s="16"/>
      <c r="C129" s="45"/>
      <c r="D129" s="46"/>
      <c r="E129" s="14"/>
      <c r="F129" s="14" t="s">
        <v>150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"/>
    </row>
    <row r="130" spans="1:19" ht="20.25">
      <c r="A130" s="14"/>
      <c r="B130" s="45"/>
      <c r="C130" s="45"/>
      <c r="D130" s="46"/>
      <c r="E130" s="14"/>
      <c r="F130" s="14" t="s">
        <v>151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"/>
    </row>
    <row r="131" spans="1:19" ht="20.25">
      <c r="A131" s="14"/>
      <c r="B131" s="45"/>
      <c r="C131" s="16"/>
      <c r="D131" s="46"/>
      <c r="E131" s="14"/>
      <c r="F131" s="1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"/>
    </row>
    <row r="132" spans="1:19" ht="20.25">
      <c r="A132" s="14">
        <v>4</v>
      </c>
      <c r="B132" s="16" t="s">
        <v>158</v>
      </c>
      <c r="C132" s="45" t="s">
        <v>159</v>
      </c>
      <c r="D132" s="46">
        <v>60000</v>
      </c>
      <c r="E132" s="14" t="s">
        <v>147</v>
      </c>
      <c r="F132" s="14" t="s">
        <v>148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"/>
    </row>
    <row r="133" spans="1:19" ht="20.25">
      <c r="A133" s="14"/>
      <c r="B133" s="45"/>
      <c r="C133" s="45" t="s">
        <v>160</v>
      </c>
      <c r="D133" s="47"/>
      <c r="E133" s="14"/>
      <c r="F133" s="14" t="s">
        <v>149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"/>
    </row>
    <row r="134" spans="1:19" ht="20.25">
      <c r="A134" s="14"/>
      <c r="B134" s="45"/>
      <c r="C134" s="45" t="s">
        <v>161</v>
      </c>
      <c r="D134" s="95"/>
      <c r="E134" s="14"/>
      <c r="F134" s="14" t="s">
        <v>150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"/>
    </row>
    <row r="135" spans="1:19" ht="20.25">
      <c r="A135" s="14"/>
      <c r="B135" s="45"/>
      <c r="C135" s="16" t="s">
        <v>162</v>
      </c>
      <c r="D135" s="19"/>
      <c r="E135" s="14"/>
      <c r="F135" s="14" t="s">
        <v>151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"/>
    </row>
    <row r="136" spans="1:19" ht="20.25">
      <c r="A136" s="14"/>
      <c r="B136" s="45"/>
      <c r="C136" s="16"/>
      <c r="D136" s="19"/>
      <c r="E136" s="14"/>
      <c r="F136" s="14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"/>
    </row>
    <row r="137" spans="1:19" ht="20.25">
      <c r="A137" s="14">
        <v>5</v>
      </c>
      <c r="B137" s="16" t="s">
        <v>163</v>
      </c>
      <c r="C137" s="45" t="s">
        <v>164</v>
      </c>
      <c r="D137" s="19">
        <v>50000</v>
      </c>
      <c r="E137" s="14" t="s">
        <v>147</v>
      </c>
      <c r="F137" s="14" t="s">
        <v>148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"/>
    </row>
    <row r="138" spans="1:19" ht="20.25">
      <c r="A138" s="14"/>
      <c r="B138" s="45"/>
      <c r="C138" s="16" t="s">
        <v>165</v>
      </c>
      <c r="D138" s="19"/>
      <c r="E138" s="14"/>
      <c r="F138" s="14" t="s">
        <v>149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"/>
    </row>
    <row r="139" spans="1:19" ht="20.25">
      <c r="A139" s="14"/>
      <c r="B139" s="45"/>
      <c r="C139" s="45"/>
      <c r="D139" s="46"/>
      <c r="E139" s="14"/>
      <c r="F139" s="14" t="s">
        <v>150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"/>
    </row>
    <row r="140" spans="1:19" ht="20.25">
      <c r="A140" s="53"/>
      <c r="B140" s="58"/>
      <c r="C140" s="58"/>
      <c r="D140" s="100"/>
      <c r="E140" s="53"/>
      <c r="F140" s="53" t="s">
        <v>151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1"/>
    </row>
    <row r="141" spans="1:19" ht="20.25">
      <c r="A141" s="124"/>
      <c r="B141" s="124" t="s">
        <v>197</v>
      </c>
      <c r="C141" s="92"/>
      <c r="D141" s="126">
        <f>D117+D122+D127+D132+D137</f>
        <v>390000</v>
      </c>
      <c r="E141" s="124"/>
      <c r="F141" s="124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"/>
    </row>
    <row r="142" spans="1:19" ht="20.25">
      <c r="A142" s="106"/>
      <c r="B142" s="54"/>
      <c r="C142" s="107"/>
      <c r="D142" s="110"/>
      <c r="E142" s="106"/>
      <c r="F142" s="106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"/>
    </row>
    <row r="143" spans="1:19" ht="20.25">
      <c r="A143" s="106"/>
      <c r="B143" s="54"/>
      <c r="C143" s="107"/>
      <c r="D143" s="110"/>
      <c r="E143" s="106"/>
      <c r="F143" s="106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"/>
    </row>
    <row r="144" spans="1:19" ht="20.25">
      <c r="A144" s="106"/>
      <c r="B144" s="54"/>
      <c r="C144" s="107"/>
      <c r="D144" s="110"/>
      <c r="E144" s="106"/>
      <c r="F144" s="106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"/>
    </row>
    <row r="145" spans="1:19" ht="20.25">
      <c r="A145" s="174" t="s">
        <v>22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"/>
    </row>
    <row r="146" spans="1:19" ht="20.25">
      <c r="A146" s="170" t="s">
        <v>42</v>
      </c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"/>
    </row>
    <row r="147" spans="1:19" ht="20.25">
      <c r="A147" s="170" t="s">
        <v>53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"/>
    </row>
    <row r="148" spans="1:19" ht="20.25">
      <c r="A148" s="69" t="s">
        <v>27</v>
      </c>
      <c r="B148" s="69"/>
      <c r="C148" s="71" t="s">
        <v>62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70"/>
      <c r="P148" s="77" t="s">
        <v>36</v>
      </c>
      <c r="Q148" s="78"/>
      <c r="R148" s="37"/>
      <c r="S148" s="1"/>
    </row>
    <row r="149" spans="1:19" ht="20.25">
      <c r="A149" s="2" t="s">
        <v>134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 t="s">
        <v>48</v>
      </c>
      <c r="P149" s="2"/>
      <c r="Q149" s="3"/>
      <c r="R149" s="3"/>
      <c r="S149" s="1"/>
    </row>
    <row r="150" spans="1:19" ht="20.25">
      <c r="A150" s="2" t="s">
        <v>305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"/>
      <c r="R150" s="3"/>
      <c r="S150" s="1"/>
    </row>
    <row r="151" spans="1:19" ht="20.25">
      <c r="A151" s="4" t="s">
        <v>17</v>
      </c>
      <c r="B151" s="5" t="s">
        <v>44</v>
      </c>
      <c r="C151" s="4" t="s">
        <v>45</v>
      </c>
      <c r="D151" s="4" t="s">
        <v>1</v>
      </c>
      <c r="E151" s="4" t="s">
        <v>3</v>
      </c>
      <c r="F151" s="43" t="s">
        <v>46</v>
      </c>
      <c r="G151" s="175" t="s">
        <v>52</v>
      </c>
      <c r="H151" s="175"/>
      <c r="I151" s="175"/>
      <c r="J151" s="175" t="s">
        <v>54</v>
      </c>
      <c r="K151" s="175"/>
      <c r="L151" s="175"/>
      <c r="M151" s="175"/>
      <c r="N151" s="175"/>
      <c r="O151" s="175"/>
      <c r="P151" s="175"/>
      <c r="Q151" s="175"/>
      <c r="R151" s="175"/>
      <c r="S151" s="1"/>
    </row>
    <row r="152" spans="1:19" ht="20.25">
      <c r="A152" s="8" t="s">
        <v>16</v>
      </c>
      <c r="B152" s="9"/>
      <c r="C152" s="64"/>
      <c r="D152" s="8" t="s">
        <v>2</v>
      </c>
      <c r="E152" s="8" t="s">
        <v>0</v>
      </c>
      <c r="F152" s="61" t="s">
        <v>47</v>
      </c>
      <c r="G152" s="11" t="s">
        <v>4</v>
      </c>
      <c r="H152" s="11" t="s">
        <v>5</v>
      </c>
      <c r="I152" s="11" t="s">
        <v>6</v>
      </c>
      <c r="J152" s="11" t="s">
        <v>7</v>
      </c>
      <c r="K152" s="11" t="s">
        <v>8</v>
      </c>
      <c r="L152" s="11" t="s">
        <v>9</v>
      </c>
      <c r="M152" s="11" t="s">
        <v>10</v>
      </c>
      <c r="N152" s="11" t="s">
        <v>11</v>
      </c>
      <c r="O152" s="11" t="s">
        <v>12</v>
      </c>
      <c r="P152" s="11" t="s">
        <v>13</v>
      </c>
      <c r="Q152" s="11" t="s">
        <v>14</v>
      </c>
      <c r="R152" s="11" t="s">
        <v>15</v>
      </c>
      <c r="S152" s="1"/>
    </row>
    <row r="153" spans="1:19" ht="20.25">
      <c r="A153" s="14">
        <v>1</v>
      </c>
      <c r="B153" s="16" t="s">
        <v>166</v>
      </c>
      <c r="C153" s="16" t="s">
        <v>167</v>
      </c>
      <c r="D153" s="19">
        <v>100000</v>
      </c>
      <c r="E153" s="52" t="s">
        <v>147</v>
      </c>
      <c r="F153" s="14" t="s">
        <v>148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"/>
    </row>
    <row r="154" spans="1:19" ht="20.25">
      <c r="A154" s="14"/>
      <c r="B154" s="45"/>
      <c r="C154" s="45" t="s">
        <v>168</v>
      </c>
      <c r="D154" s="46"/>
      <c r="E154" s="14"/>
      <c r="F154" s="14" t="s">
        <v>169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5"/>
      <c r="R154" s="25"/>
      <c r="S154" s="1"/>
    </row>
    <row r="155" spans="1:19" ht="20.25">
      <c r="A155" s="14"/>
      <c r="B155" s="45"/>
      <c r="C155" s="45"/>
      <c r="D155" s="46"/>
      <c r="E155" s="14"/>
      <c r="F155" s="14" t="s">
        <v>170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5"/>
      <c r="R155" s="25"/>
      <c r="S155" s="1"/>
    </row>
    <row r="156" spans="1:19" ht="20.25">
      <c r="A156" s="14"/>
      <c r="B156" s="16"/>
      <c r="C156" s="16"/>
      <c r="D156" s="46"/>
      <c r="E156" s="14"/>
      <c r="F156" s="14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5"/>
      <c r="R156" s="25"/>
      <c r="S156" s="1"/>
    </row>
    <row r="157" spans="1:19" ht="20.25">
      <c r="A157" s="14">
        <v>2</v>
      </c>
      <c r="B157" s="16" t="s">
        <v>171</v>
      </c>
      <c r="C157" s="16" t="s">
        <v>172</v>
      </c>
      <c r="D157" s="122">
        <v>20000</v>
      </c>
      <c r="E157" s="14" t="s">
        <v>181</v>
      </c>
      <c r="F157" s="123" t="s">
        <v>148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5"/>
      <c r="R157" s="25"/>
      <c r="S157" s="1"/>
    </row>
    <row r="158" spans="1:19" ht="20.25">
      <c r="A158" s="14"/>
      <c r="B158" s="16"/>
      <c r="C158" s="16" t="s">
        <v>173</v>
      </c>
      <c r="D158" s="19"/>
      <c r="E158" s="14"/>
      <c r="F158" s="14" t="s">
        <v>169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"/>
    </row>
    <row r="159" spans="1:19" ht="20.25">
      <c r="A159" s="14"/>
      <c r="B159" s="45"/>
      <c r="C159" s="45"/>
      <c r="D159" s="46"/>
      <c r="E159" s="14"/>
      <c r="F159" s="14" t="s">
        <v>170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"/>
    </row>
    <row r="160" spans="1:19" ht="20.25">
      <c r="A160" s="14"/>
      <c r="B160" s="45"/>
      <c r="C160" s="45"/>
      <c r="D160" s="46"/>
      <c r="E160" s="14"/>
      <c r="F160" s="14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"/>
    </row>
    <row r="161" spans="1:19" ht="20.25">
      <c r="A161" s="14">
        <v>3</v>
      </c>
      <c r="B161" s="45" t="s">
        <v>174</v>
      </c>
      <c r="C161" s="45" t="s">
        <v>175</v>
      </c>
      <c r="D161" s="46">
        <v>20000</v>
      </c>
      <c r="E161" s="14" t="s">
        <v>147</v>
      </c>
      <c r="F161" s="123" t="s">
        <v>148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"/>
    </row>
    <row r="162" spans="1:19" ht="20.25">
      <c r="A162" s="14"/>
      <c r="B162" s="45"/>
      <c r="C162" s="45" t="s">
        <v>176</v>
      </c>
      <c r="D162" s="46"/>
      <c r="E162" s="14"/>
      <c r="F162" s="14" t="s">
        <v>169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"/>
    </row>
    <row r="163" spans="1:19" ht="20.25">
      <c r="A163" s="14"/>
      <c r="B163" s="16"/>
      <c r="C163" s="45"/>
      <c r="D163" s="46"/>
      <c r="E163" s="14"/>
      <c r="F163" s="14" t="s">
        <v>170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"/>
    </row>
    <row r="164" spans="1:19" ht="20.25">
      <c r="A164" s="124"/>
      <c r="B164" s="124" t="s">
        <v>198</v>
      </c>
      <c r="C164" s="92"/>
      <c r="D164" s="126">
        <f>D153+D157+D161</f>
        <v>140000</v>
      </c>
      <c r="E164" s="124"/>
      <c r="F164" s="124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"/>
    </row>
    <row r="165" spans="1:19" ht="20.25">
      <c r="A165" s="113" t="s">
        <v>306</v>
      </c>
      <c r="B165" s="114"/>
      <c r="C165" s="114"/>
      <c r="D165" s="115"/>
      <c r="E165" s="116"/>
      <c r="F165" s="11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120"/>
      <c r="S165" s="1"/>
    </row>
    <row r="166" spans="1:19" ht="20.25">
      <c r="A166" s="14">
        <v>1</v>
      </c>
      <c r="B166" s="45" t="s">
        <v>177</v>
      </c>
      <c r="C166" s="16" t="s">
        <v>178</v>
      </c>
      <c r="D166" s="19">
        <v>20000</v>
      </c>
      <c r="E166" s="14" t="s">
        <v>181</v>
      </c>
      <c r="F166" s="123" t="s">
        <v>139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"/>
    </row>
    <row r="167" spans="1:19" ht="20.25">
      <c r="A167" s="14"/>
      <c r="B167" s="16"/>
      <c r="C167" s="45" t="s">
        <v>179</v>
      </c>
      <c r="D167" s="46"/>
      <c r="E167" s="14"/>
      <c r="F167" s="14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"/>
    </row>
    <row r="168" spans="1:19" ht="20.25">
      <c r="A168" s="14"/>
      <c r="B168" s="16"/>
      <c r="C168" s="45" t="s">
        <v>180</v>
      </c>
      <c r="D168" s="46"/>
      <c r="E168" s="14"/>
      <c r="F168" s="14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"/>
    </row>
    <row r="169" spans="1:19" ht="20.25">
      <c r="A169" s="14"/>
      <c r="B169" s="45"/>
      <c r="C169" s="45"/>
      <c r="D169" s="46"/>
      <c r="E169" s="14"/>
      <c r="F169" s="14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"/>
    </row>
    <row r="170" spans="1:19" ht="20.25">
      <c r="A170" s="14">
        <v>2</v>
      </c>
      <c r="B170" s="45" t="s">
        <v>182</v>
      </c>
      <c r="C170" s="16" t="s">
        <v>183</v>
      </c>
      <c r="D170" s="46">
        <v>60000</v>
      </c>
      <c r="E170" s="14" t="s">
        <v>181</v>
      </c>
      <c r="F170" s="14" t="s">
        <v>139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"/>
    </row>
    <row r="171" spans="1:19" ht="20.25">
      <c r="A171" s="14"/>
      <c r="B171" s="16"/>
      <c r="C171" s="45" t="s">
        <v>184</v>
      </c>
      <c r="D171" s="46"/>
      <c r="E171" s="14"/>
      <c r="F171" s="14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"/>
    </row>
    <row r="172" spans="1:19" ht="18.75">
      <c r="A172" s="14"/>
      <c r="B172" s="45"/>
      <c r="C172" s="45" t="s">
        <v>185</v>
      </c>
      <c r="D172" s="80"/>
      <c r="E172" s="14"/>
      <c r="F172" s="14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"/>
    </row>
    <row r="173" spans="1:19" ht="18.75">
      <c r="A173" s="14"/>
      <c r="B173" s="45"/>
      <c r="C173" s="45"/>
      <c r="D173" s="80"/>
      <c r="E173" s="14"/>
      <c r="F173" s="14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"/>
    </row>
    <row r="174" spans="1:19" ht="20.25">
      <c r="A174" s="14">
        <v>3</v>
      </c>
      <c r="B174" s="45" t="s">
        <v>186</v>
      </c>
      <c r="C174" s="45" t="s">
        <v>189</v>
      </c>
      <c r="D174" s="46">
        <v>50000</v>
      </c>
      <c r="E174" s="14" t="s">
        <v>181</v>
      </c>
      <c r="F174" s="14" t="s">
        <v>139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"/>
    </row>
    <row r="175" spans="1:19" ht="20.25">
      <c r="A175" s="14"/>
      <c r="B175" s="45" t="s">
        <v>187</v>
      </c>
      <c r="C175" s="45" t="s">
        <v>190</v>
      </c>
      <c r="D175" s="46"/>
      <c r="E175" s="14"/>
      <c r="F175" s="14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"/>
    </row>
    <row r="176" spans="1:19" ht="20.25">
      <c r="A176" s="14"/>
      <c r="B176" s="45" t="s">
        <v>188</v>
      </c>
      <c r="C176" s="45" t="s">
        <v>191</v>
      </c>
      <c r="D176" s="46"/>
      <c r="E176" s="14"/>
      <c r="F176" s="14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"/>
    </row>
    <row r="177" spans="1:19" ht="18.75">
      <c r="A177" s="14"/>
      <c r="B177" s="45"/>
      <c r="C177" s="45"/>
      <c r="D177" s="80"/>
      <c r="E177" s="14"/>
      <c r="F177" s="14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"/>
    </row>
    <row r="178" spans="1:19" ht="20.25">
      <c r="A178" s="14">
        <v>4</v>
      </c>
      <c r="B178" s="108" t="s">
        <v>192</v>
      </c>
      <c r="C178" s="45" t="s">
        <v>189</v>
      </c>
      <c r="D178" s="109">
        <v>30000</v>
      </c>
      <c r="E178" s="14" t="s">
        <v>181</v>
      </c>
      <c r="F178" s="14" t="s">
        <v>139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"/>
    </row>
    <row r="179" spans="1:19" ht="20.25">
      <c r="A179" s="14"/>
      <c r="B179" s="45" t="s">
        <v>193</v>
      </c>
      <c r="C179" s="45" t="s">
        <v>190</v>
      </c>
      <c r="D179" s="46"/>
      <c r="E179" s="14"/>
      <c r="F179" s="14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"/>
    </row>
    <row r="180" spans="1:19" ht="20.25">
      <c r="A180" s="14"/>
      <c r="B180" s="45"/>
      <c r="C180" s="45" t="s">
        <v>191</v>
      </c>
      <c r="D180" s="46"/>
      <c r="E180" s="14"/>
      <c r="F180" s="14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1"/>
    </row>
    <row r="181" spans="1:18" s="1" customFormat="1" ht="20.25">
      <c r="A181" s="174" t="s">
        <v>33</v>
      </c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</row>
    <row r="182" spans="1:18" s="1" customFormat="1" ht="20.25">
      <c r="A182" s="170" t="s">
        <v>42</v>
      </c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</row>
    <row r="183" spans="1:18" s="1" customFormat="1" ht="20.25">
      <c r="A183" s="170" t="s">
        <v>53</v>
      </c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</row>
    <row r="184" spans="1:18" s="1" customFormat="1" ht="20.25">
      <c r="A184" s="69" t="s">
        <v>27</v>
      </c>
      <c r="B184" s="69"/>
      <c r="C184" s="71" t="s">
        <v>62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70"/>
      <c r="P184" s="77" t="s">
        <v>36</v>
      </c>
      <c r="Q184" s="78"/>
      <c r="R184" s="37"/>
    </row>
    <row r="185" spans="1:18" ht="20.25">
      <c r="A185" s="2" t="s">
        <v>134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 t="s">
        <v>48</v>
      </c>
      <c r="P185" s="2"/>
      <c r="Q185" s="3"/>
      <c r="R185" s="3"/>
    </row>
    <row r="186" spans="1:18" ht="20.25">
      <c r="A186" s="2" t="s">
        <v>307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"/>
      <c r="R186" s="3"/>
    </row>
    <row r="187" spans="1:18" ht="20.25">
      <c r="A187" s="4" t="s">
        <v>17</v>
      </c>
      <c r="B187" s="5" t="s">
        <v>44</v>
      </c>
      <c r="C187" s="4" t="s">
        <v>45</v>
      </c>
      <c r="D187" s="4" t="s">
        <v>1</v>
      </c>
      <c r="E187" s="4" t="s">
        <v>3</v>
      </c>
      <c r="F187" s="43" t="s">
        <v>46</v>
      </c>
      <c r="G187" s="171" t="s">
        <v>52</v>
      </c>
      <c r="H187" s="172"/>
      <c r="I187" s="173"/>
      <c r="J187" s="171" t="s">
        <v>54</v>
      </c>
      <c r="K187" s="172"/>
      <c r="L187" s="172"/>
      <c r="M187" s="172"/>
      <c r="N187" s="172"/>
      <c r="O187" s="172"/>
      <c r="P187" s="172"/>
      <c r="Q187" s="172"/>
      <c r="R187" s="173"/>
    </row>
    <row r="188" spans="1:18" ht="20.25">
      <c r="A188" s="8" t="s">
        <v>16</v>
      </c>
      <c r="B188" s="9"/>
      <c r="C188" s="64"/>
      <c r="D188" s="8" t="s">
        <v>2</v>
      </c>
      <c r="E188" s="8" t="s">
        <v>0</v>
      </c>
      <c r="F188" s="61" t="s">
        <v>47</v>
      </c>
      <c r="G188" s="10" t="s">
        <v>4</v>
      </c>
      <c r="H188" s="11" t="s">
        <v>5</v>
      </c>
      <c r="I188" s="12" t="s">
        <v>6</v>
      </c>
      <c r="J188" s="10" t="s">
        <v>7</v>
      </c>
      <c r="K188" s="11" t="s">
        <v>8</v>
      </c>
      <c r="L188" s="13" t="s">
        <v>9</v>
      </c>
      <c r="M188" s="11" t="s">
        <v>10</v>
      </c>
      <c r="N188" s="13" t="s">
        <v>11</v>
      </c>
      <c r="O188" s="11" t="s">
        <v>12</v>
      </c>
      <c r="P188" s="13" t="s">
        <v>13</v>
      </c>
      <c r="Q188" s="11" t="s">
        <v>14</v>
      </c>
      <c r="R188" s="12" t="s">
        <v>15</v>
      </c>
    </row>
    <row r="189" spans="1:18" ht="20.25">
      <c r="A189" s="14">
        <v>4</v>
      </c>
      <c r="B189" s="108" t="s">
        <v>192</v>
      </c>
      <c r="C189" s="45" t="s">
        <v>189</v>
      </c>
      <c r="D189" s="109">
        <v>30000</v>
      </c>
      <c r="E189" s="14" t="s">
        <v>181</v>
      </c>
      <c r="F189" s="14" t="s">
        <v>139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5"/>
      <c r="R189" s="25"/>
    </row>
    <row r="190" spans="1:18" ht="20.25">
      <c r="A190" s="14"/>
      <c r="B190" s="45" t="s">
        <v>193</v>
      </c>
      <c r="C190" s="45" t="s">
        <v>190</v>
      </c>
      <c r="D190" s="46"/>
      <c r="E190" s="14"/>
      <c r="F190" s="1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5"/>
      <c r="R190" s="25"/>
    </row>
    <row r="191" spans="1:18" ht="20.25">
      <c r="A191" s="14"/>
      <c r="B191" s="45"/>
      <c r="C191" s="45" t="s">
        <v>191</v>
      </c>
      <c r="D191" s="46"/>
      <c r="E191" s="14"/>
      <c r="F191" s="1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5"/>
      <c r="R191" s="25"/>
    </row>
    <row r="192" spans="1:18" ht="20.25">
      <c r="A192" s="14"/>
      <c r="B192" s="16"/>
      <c r="C192" s="16"/>
      <c r="D192" s="46"/>
      <c r="E192" s="14"/>
      <c r="F192" s="1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5"/>
      <c r="R192" s="25"/>
    </row>
    <row r="193" spans="1:18" ht="20.25">
      <c r="A193" s="14">
        <v>5</v>
      </c>
      <c r="B193" s="45" t="s">
        <v>194</v>
      </c>
      <c r="C193" s="45" t="s">
        <v>189</v>
      </c>
      <c r="D193" s="46">
        <v>50000</v>
      </c>
      <c r="E193" s="14" t="s">
        <v>181</v>
      </c>
      <c r="F193" s="14" t="s">
        <v>139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5"/>
      <c r="R193" s="25"/>
    </row>
    <row r="194" spans="1:18" ht="20.25">
      <c r="A194" s="14"/>
      <c r="B194" s="45"/>
      <c r="C194" s="45" t="s">
        <v>190</v>
      </c>
      <c r="D194" s="46"/>
      <c r="E194" s="14"/>
      <c r="F194" s="1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5"/>
      <c r="R194" s="25"/>
    </row>
    <row r="195" spans="1:18" ht="20.25">
      <c r="A195" s="14"/>
      <c r="B195" s="16"/>
      <c r="C195" s="45" t="s">
        <v>191</v>
      </c>
      <c r="D195" s="46"/>
      <c r="E195" s="14"/>
      <c r="F195" s="1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5"/>
      <c r="R195" s="25"/>
    </row>
    <row r="196" spans="1:18" ht="20.25">
      <c r="A196" s="14"/>
      <c r="B196" s="45"/>
      <c r="C196" s="45"/>
      <c r="D196" s="46"/>
      <c r="E196" s="14"/>
      <c r="F196" s="1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5"/>
      <c r="R196" s="25"/>
    </row>
    <row r="197" spans="1:18" ht="20.25">
      <c r="A197" s="14">
        <v>6</v>
      </c>
      <c r="B197" s="45" t="s">
        <v>195</v>
      </c>
      <c r="C197" s="45" t="s">
        <v>189</v>
      </c>
      <c r="D197" s="46">
        <v>50000</v>
      </c>
      <c r="E197" s="14" t="s">
        <v>181</v>
      </c>
      <c r="F197" s="14" t="s">
        <v>139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5"/>
      <c r="R197" s="25"/>
    </row>
    <row r="198" spans="1:18" ht="20.25">
      <c r="A198" s="14"/>
      <c r="B198" s="16"/>
      <c r="C198" s="45" t="s">
        <v>190</v>
      </c>
      <c r="D198" s="46"/>
      <c r="E198" s="14"/>
      <c r="F198" s="1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5"/>
      <c r="R198" s="25"/>
    </row>
    <row r="199" spans="1:18" ht="20.25">
      <c r="A199" s="14"/>
      <c r="B199" s="16"/>
      <c r="C199" s="45" t="s">
        <v>191</v>
      </c>
      <c r="D199" s="46"/>
      <c r="E199" s="14"/>
      <c r="F199" s="1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5"/>
      <c r="R199" s="25"/>
    </row>
    <row r="200" spans="1:18" ht="20.25">
      <c r="A200" s="124"/>
      <c r="B200" s="124" t="s">
        <v>199</v>
      </c>
      <c r="C200" s="92"/>
      <c r="D200" s="126">
        <f>D166+D170+D174+D178+D189+D193+D197</f>
        <v>290000</v>
      </c>
      <c r="E200" s="124"/>
      <c r="F200" s="124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3"/>
      <c r="R200" s="23"/>
    </row>
    <row r="201" spans="1:18" ht="20.25">
      <c r="A201" s="113" t="s">
        <v>308</v>
      </c>
      <c r="B201" s="114"/>
      <c r="C201" s="114"/>
      <c r="D201" s="115"/>
      <c r="E201" s="116"/>
      <c r="F201" s="116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8"/>
      <c r="R201" s="119"/>
    </row>
    <row r="202" spans="1:18" ht="20.25">
      <c r="A202" s="14">
        <v>1</v>
      </c>
      <c r="B202" s="45" t="s">
        <v>200</v>
      </c>
      <c r="C202" s="45" t="s">
        <v>201</v>
      </c>
      <c r="D202" s="46">
        <v>30000</v>
      </c>
      <c r="E202" s="14" t="s">
        <v>181</v>
      </c>
      <c r="F202" s="14" t="s">
        <v>139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5"/>
      <c r="R202" s="25"/>
    </row>
    <row r="203" spans="1:18" ht="20.25">
      <c r="A203" s="14"/>
      <c r="B203" s="45"/>
      <c r="C203" s="45" t="s">
        <v>202</v>
      </c>
      <c r="D203" s="46"/>
      <c r="E203" s="14"/>
      <c r="F203" s="14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5"/>
      <c r="R203" s="25"/>
    </row>
    <row r="204" spans="1:18" ht="20.25">
      <c r="A204" s="14"/>
      <c r="B204" s="45"/>
      <c r="C204" s="45"/>
      <c r="D204" s="46"/>
      <c r="E204" s="14"/>
      <c r="F204" s="1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5"/>
      <c r="R204" s="25"/>
    </row>
    <row r="205" spans="1:18" ht="20.25">
      <c r="A205" s="14">
        <v>2</v>
      </c>
      <c r="B205" s="45" t="s">
        <v>203</v>
      </c>
      <c r="C205" s="45" t="s">
        <v>204</v>
      </c>
      <c r="D205" s="46">
        <v>20000</v>
      </c>
      <c r="E205" s="14" t="s">
        <v>181</v>
      </c>
      <c r="F205" s="14" t="s">
        <v>139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5"/>
      <c r="R205" s="25"/>
    </row>
    <row r="206" spans="1:18" ht="20.25">
      <c r="A206" s="14"/>
      <c r="B206" s="45"/>
      <c r="C206" s="45"/>
      <c r="D206" s="46"/>
      <c r="E206" s="14"/>
      <c r="F206" s="14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5"/>
      <c r="R206" s="25"/>
    </row>
    <row r="207" spans="1:18" ht="20.25">
      <c r="A207" s="14">
        <v>3</v>
      </c>
      <c r="B207" s="45" t="s">
        <v>205</v>
      </c>
      <c r="C207" s="45" t="s">
        <v>206</v>
      </c>
      <c r="D207" s="46">
        <v>20000</v>
      </c>
      <c r="E207" s="14" t="s">
        <v>181</v>
      </c>
      <c r="F207" s="14" t="s">
        <v>139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5"/>
      <c r="R207" s="25"/>
    </row>
    <row r="208" spans="1:18" ht="20.25">
      <c r="A208" s="14"/>
      <c r="B208" s="45"/>
      <c r="C208" s="45" t="s">
        <v>207</v>
      </c>
      <c r="D208" s="46"/>
      <c r="E208" s="14"/>
      <c r="F208" s="1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5"/>
      <c r="R208" s="25"/>
    </row>
    <row r="209" spans="1:18" ht="20.25">
      <c r="A209" s="14"/>
      <c r="B209" s="45"/>
      <c r="C209" s="45"/>
      <c r="D209" s="46"/>
      <c r="E209" s="14"/>
      <c r="F209" s="14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5"/>
      <c r="R209" s="25"/>
    </row>
    <row r="210" spans="1:18" ht="20.25">
      <c r="A210" s="14">
        <v>4</v>
      </c>
      <c r="B210" s="45" t="s">
        <v>208</v>
      </c>
      <c r="C210" s="45" t="s">
        <v>209</v>
      </c>
      <c r="D210" s="46">
        <v>20000</v>
      </c>
      <c r="E210" s="14" t="s">
        <v>181</v>
      </c>
      <c r="F210" s="14" t="s">
        <v>139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5"/>
      <c r="R210" s="25"/>
    </row>
    <row r="211" spans="1:18" ht="20.25">
      <c r="A211" s="14"/>
      <c r="B211" s="45"/>
      <c r="C211" s="45" t="s">
        <v>210</v>
      </c>
      <c r="D211" s="46"/>
      <c r="E211" s="14"/>
      <c r="F211" s="1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5"/>
      <c r="R211" s="25"/>
    </row>
    <row r="212" spans="1:18" ht="20.25">
      <c r="A212" s="11" t="s">
        <v>18</v>
      </c>
      <c r="B212" s="11" t="s">
        <v>211</v>
      </c>
      <c r="C212" s="124"/>
      <c r="D212" s="127">
        <f>D202+D205+D207+D210</f>
        <v>90000</v>
      </c>
      <c r="E212" s="124"/>
      <c r="F212" s="124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3"/>
      <c r="R212" s="23"/>
    </row>
    <row r="213" spans="1:18" ht="20.25">
      <c r="A213" s="35"/>
      <c r="B213" s="35"/>
      <c r="C213" s="106"/>
      <c r="D213" s="136"/>
      <c r="E213" s="106"/>
      <c r="F213" s="106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7"/>
      <c r="R213" s="27"/>
    </row>
    <row r="214" spans="1:18" ht="20.25">
      <c r="A214" s="35"/>
      <c r="B214" s="35"/>
      <c r="C214" s="106"/>
      <c r="D214" s="136"/>
      <c r="E214" s="106"/>
      <c r="F214" s="106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7"/>
      <c r="R214" s="27"/>
    </row>
    <row r="215" spans="1:18" ht="20.25">
      <c r="A215" s="35"/>
      <c r="B215" s="35"/>
      <c r="C215" s="106"/>
      <c r="D215" s="136"/>
      <c r="E215" s="106"/>
      <c r="F215" s="106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7"/>
      <c r="R215" s="27"/>
    </row>
    <row r="216" spans="1:18" ht="20.25">
      <c r="A216" s="35"/>
      <c r="B216" s="35"/>
      <c r="C216" s="106"/>
      <c r="D216" s="136"/>
      <c r="E216" s="106"/>
      <c r="F216" s="106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7"/>
      <c r="R216" s="27"/>
    </row>
    <row r="217" spans="1:18" ht="20.25">
      <c r="A217" s="174" t="s">
        <v>38</v>
      </c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</row>
    <row r="218" spans="1:18" ht="20.25">
      <c r="A218" s="170" t="s">
        <v>42</v>
      </c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</row>
    <row r="219" spans="1:18" ht="20.25">
      <c r="A219" s="170" t="s">
        <v>53</v>
      </c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</row>
    <row r="220" spans="1:18" ht="20.25">
      <c r="A220" s="69" t="s">
        <v>27</v>
      </c>
      <c r="B220" s="69"/>
      <c r="C220" s="71" t="s">
        <v>62</v>
      </c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70"/>
      <c r="P220" s="77" t="s">
        <v>36</v>
      </c>
      <c r="Q220" s="78"/>
      <c r="R220" s="37"/>
    </row>
    <row r="221" spans="1:18" ht="20.25">
      <c r="A221" s="2" t="s">
        <v>134</v>
      </c>
      <c r="B221" s="2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5"/>
      <c r="R221" s="85"/>
    </row>
    <row r="222" spans="1:18" ht="20.25">
      <c r="A222" s="2" t="s">
        <v>309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"/>
      <c r="R222" s="3"/>
    </row>
    <row r="223" spans="1:18" ht="20.25">
      <c r="A223" s="4" t="s">
        <v>17</v>
      </c>
      <c r="B223" s="5" t="s">
        <v>44</v>
      </c>
      <c r="C223" s="4" t="s">
        <v>45</v>
      </c>
      <c r="D223" s="4" t="s">
        <v>1</v>
      </c>
      <c r="E223" s="4" t="s">
        <v>3</v>
      </c>
      <c r="F223" s="43" t="s">
        <v>46</v>
      </c>
      <c r="G223" s="171" t="s">
        <v>52</v>
      </c>
      <c r="H223" s="172"/>
      <c r="I223" s="173"/>
      <c r="J223" s="171" t="s">
        <v>54</v>
      </c>
      <c r="K223" s="172"/>
      <c r="L223" s="172"/>
      <c r="M223" s="172"/>
      <c r="N223" s="172"/>
      <c r="O223" s="172"/>
      <c r="P223" s="172"/>
      <c r="Q223" s="172"/>
      <c r="R223" s="173"/>
    </row>
    <row r="224" spans="1:18" ht="20.25">
      <c r="A224" s="8" t="s">
        <v>16</v>
      </c>
      <c r="B224" s="9"/>
      <c r="C224" s="64"/>
      <c r="D224" s="8" t="s">
        <v>2</v>
      </c>
      <c r="E224" s="8" t="s">
        <v>0</v>
      </c>
      <c r="F224" s="61" t="s">
        <v>47</v>
      </c>
      <c r="G224" s="10" t="s">
        <v>4</v>
      </c>
      <c r="H224" s="11" t="s">
        <v>5</v>
      </c>
      <c r="I224" s="12" t="s">
        <v>6</v>
      </c>
      <c r="J224" s="10" t="s">
        <v>7</v>
      </c>
      <c r="K224" s="11" t="s">
        <v>8</v>
      </c>
      <c r="L224" s="13" t="s">
        <v>9</v>
      </c>
      <c r="M224" s="11" t="s">
        <v>10</v>
      </c>
      <c r="N224" s="13" t="s">
        <v>11</v>
      </c>
      <c r="O224" s="11" t="s">
        <v>12</v>
      </c>
      <c r="P224" s="13" t="s">
        <v>13</v>
      </c>
      <c r="Q224" s="11" t="s">
        <v>14</v>
      </c>
      <c r="R224" s="12" t="s">
        <v>15</v>
      </c>
    </row>
    <row r="225" spans="1:18" ht="20.25">
      <c r="A225" s="52">
        <v>1</v>
      </c>
      <c r="B225" s="44" t="s">
        <v>40</v>
      </c>
      <c r="C225" s="44" t="s">
        <v>212</v>
      </c>
      <c r="D225" s="128">
        <v>8048400</v>
      </c>
      <c r="E225" s="39" t="s">
        <v>147</v>
      </c>
      <c r="F225" s="43" t="s">
        <v>139</v>
      </c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40"/>
      <c r="R225" s="40"/>
    </row>
    <row r="226" spans="1:18" ht="20.25">
      <c r="A226" s="14"/>
      <c r="B226" s="45"/>
      <c r="C226" s="45" t="s">
        <v>213</v>
      </c>
      <c r="D226" s="21"/>
      <c r="E226" s="14"/>
      <c r="F226" s="14"/>
      <c r="G226" s="16"/>
      <c r="H226" s="20"/>
      <c r="I226" s="20"/>
      <c r="J226" s="20"/>
      <c r="K226" s="20"/>
      <c r="L226" s="20"/>
      <c r="M226" s="20"/>
      <c r="N226" s="20"/>
      <c r="O226" s="20" t="s">
        <v>23</v>
      </c>
      <c r="P226" s="20"/>
      <c r="Q226" s="25"/>
      <c r="R226" s="25"/>
    </row>
    <row r="227" spans="1:18" ht="20.25">
      <c r="A227" s="14"/>
      <c r="B227" s="16"/>
      <c r="C227" s="16"/>
      <c r="D227" s="21"/>
      <c r="E227" s="14"/>
      <c r="F227" s="14"/>
      <c r="G227" s="16"/>
      <c r="H227" s="20"/>
      <c r="I227" s="20"/>
      <c r="J227" s="20"/>
      <c r="K227" s="20"/>
      <c r="L227" s="20"/>
      <c r="M227" s="20"/>
      <c r="N227" s="20"/>
      <c r="O227" s="20"/>
      <c r="P227" s="20"/>
      <c r="Q227" s="25"/>
      <c r="R227" s="25"/>
    </row>
    <row r="228" spans="1:18" ht="18.75">
      <c r="A228" s="14">
        <v>2</v>
      </c>
      <c r="B228" s="16" t="s">
        <v>41</v>
      </c>
      <c r="C228" s="16" t="s">
        <v>214</v>
      </c>
      <c r="D228" s="94">
        <v>4483200</v>
      </c>
      <c r="E228" s="16" t="s">
        <v>147</v>
      </c>
      <c r="F228" s="16" t="s">
        <v>139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8.75">
      <c r="A229" s="14"/>
      <c r="B229" s="45"/>
      <c r="C229" s="45" t="s">
        <v>215</v>
      </c>
      <c r="D229" s="48"/>
      <c r="E229" s="14"/>
      <c r="F229" s="14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8.75">
      <c r="A230" s="14"/>
      <c r="B230" s="45"/>
      <c r="C230" s="45"/>
      <c r="D230" s="48"/>
      <c r="E230" s="14"/>
      <c r="F230" s="14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8.75">
      <c r="A231" s="14">
        <v>3</v>
      </c>
      <c r="B231" s="45" t="s">
        <v>60</v>
      </c>
      <c r="C231" s="45" t="s">
        <v>216</v>
      </c>
      <c r="D231" s="48">
        <v>30000</v>
      </c>
      <c r="E231" s="16" t="s">
        <v>147</v>
      </c>
      <c r="F231" s="16" t="s">
        <v>139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8.75">
      <c r="A232" s="14"/>
      <c r="B232" s="98"/>
      <c r="C232" s="91" t="s">
        <v>217</v>
      </c>
      <c r="D232" s="129"/>
      <c r="E232" s="105"/>
      <c r="F232" s="10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8.75">
      <c r="A233" s="14"/>
      <c r="B233" s="104"/>
      <c r="C233" s="104"/>
      <c r="D233" s="104"/>
      <c r="E233" s="105"/>
      <c r="F233" s="104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8.75">
      <c r="A234" s="14">
        <v>4</v>
      </c>
      <c r="B234" s="131" t="s">
        <v>218</v>
      </c>
      <c r="C234" s="131" t="s">
        <v>219</v>
      </c>
      <c r="D234" s="48">
        <v>80000</v>
      </c>
      <c r="E234" s="16" t="s">
        <v>147</v>
      </c>
      <c r="F234" s="16" t="s">
        <v>139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8.75">
      <c r="A235" s="14"/>
      <c r="B235" s="104"/>
      <c r="C235" s="104"/>
      <c r="D235" s="129"/>
      <c r="E235" s="105"/>
      <c r="F235" s="10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8.75">
      <c r="A236" s="14"/>
      <c r="B236" s="104"/>
      <c r="C236" s="104"/>
      <c r="D236" s="129"/>
      <c r="E236" s="105"/>
      <c r="F236" s="10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8.75">
      <c r="A237" s="14"/>
      <c r="B237" s="104"/>
      <c r="C237" s="104"/>
      <c r="D237" s="129"/>
      <c r="E237" s="105"/>
      <c r="F237" s="10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8.75">
      <c r="A238" s="14"/>
      <c r="B238" s="104"/>
      <c r="C238" s="104"/>
      <c r="D238" s="129"/>
      <c r="E238" s="105"/>
      <c r="F238" s="10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8.75">
      <c r="A239" s="14"/>
      <c r="B239" s="104"/>
      <c r="C239" s="104"/>
      <c r="D239" s="129"/>
      <c r="E239" s="105"/>
      <c r="F239" s="10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8.75">
      <c r="A240" s="14"/>
      <c r="B240" s="104"/>
      <c r="C240" s="104"/>
      <c r="D240" s="129"/>
      <c r="E240" s="105"/>
      <c r="F240" s="10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8.75">
      <c r="A241" s="14"/>
      <c r="B241" s="104"/>
      <c r="C241" s="104"/>
      <c r="D241" s="129"/>
      <c r="E241" s="105"/>
      <c r="F241" s="10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8.75">
      <c r="A242" s="14"/>
      <c r="B242" s="104"/>
      <c r="C242" s="104"/>
      <c r="D242" s="129"/>
      <c r="E242" s="105"/>
      <c r="F242" s="10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8.75">
      <c r="A243" s="14"/>
      <c r="B243" s="104"/>
      <c r="C243" s="104"/>
      <c r="D243" s="129"/>
      <c r="E243" s="105"/>
      <c r="F243" s="10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8.75">
      <c r="A244" s="14"/>
      <c r="B244" s="104"/>
      <c r="C244" s="104"/>
      <c r="D244" s="129"/>
      <c r="E244" s="105"/>
      <c r="F244" s="10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8.75">
      <c r="A245" s="14"/>
      <c r="B245" s="104"/>
      <c r="C245" s="104"/>
      <c r="D245" s="129"/>
      <c r="E245" s="105"/>
      <c r="F245" s="10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8.75">
      <c r="A246" s="14"/>
      <c r="B246" s="104"/>
      <c r="C246" s="104"/>
      <c r="D246" s="129"/>
      <c r="E246" s="105"/>
      <c r="F246" s="10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8.75">
      <c r="A247" s="14"/>
      <c r="B247" s="104"/>
      <c r="C247" s="104"/>
      <c r="D247" s="129"/>
      <c r="E247" s="105"/>
      <c r="F247" s="10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8.75">
      <c r="A248" s="14"/>
      <c r="B248" s="104"/>
      <c r="C248" s="104"/>
      <c r="D248" s="129"/>
      <c r="E248" s="105"/>
      <c r="F248" s="10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8.75">
      <c r="A249" s="14"/>
      <c r="B249" s="16"/>
      <c r="C249" s="104"/>
      <c r="D249" s="129"/>
      <c r="E249" s="105"/>
      <c r="F249" s="10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8.75">
      <c r="A250" s="14"/>
      <c r="B250" s="16"/>
      <c r="C250" s="104"/>
      <c r="D250" s="129"/>
      <c r="E250" s="105"/>
      <c r="F250" s="10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8.75">
      <c r="A251" s="124"/>
      <c r="B251" s="124" t="s">
        <v>220</v>
      </c>
      <c r="C251" s="133"/>
      <c r="D251" s="135">
        <f>D225+D228+D231+D234</f>
        <v>12641600</v>
      </c>
      <c r="E251" s="134"/>
      <c r="F251" s="134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ht="18.75">
      <c r="A252" s="124" t="s">
        <v>18</v>
      </c>
      <c r="B252" s="130" t="s">
        <v>221</v>
      </c>
      <c r="C252" s="50"/>
      <c r="D252" s="103">
        <f>D141+D164+D200+D212+D251</f>
        <v>13551600</v>
      </c>
      <c r="E252" s="5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18.75">
      <c r="A253" s="106"/>
      <c r="B253" s="112"/>
      <c r="C253" s="112"/>
      <c r="D253" s="132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1:18" ht="18.75">
      <c r="A254" s="106"/>
      <c r="B254" s="112"/>
      <c r="C254" s="112"/>
      <c r="D254" s="132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1:18" ht="20.25">
      <c r="A255" s="169" t="s">
        <v>362</v>
      </c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</row>
    <row r="256" spans="1:18" ht="20.25">
      <c r="A256" s="170" t="s">
        <v>42</v>
      </c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</row>
    <row r="257" spans="1:18" ht="20.25">
      <c r="A257" s="170" t="s">
        <v>53</v>
      </c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</row>
    <row r="258" spans="1:18" ht="20.25">
      <c r="A258" s="69" t="s">
        <v>27</v>
      </c>
      <c r="B258" s="69"/>
      <c r="C258" s="71" t="s">
        <v>62</v>
      </c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70"/>
      <c r="P258" s="77" t="s">
        <v>36</v>
      </c>
      <c r="Q258" s="78"/>
      <c r="R258" s="37"/>
    </row>
    <row r="259" spans="1:18" ht="20.25">
      <c r="A259" s="74" t="s">
        <v>222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83"/>
      <c r="R259" s="83"/>
    </row>
    <row r="260" spans="1:18" ht="20.25">
      <c r="A260" s="74" t="s">
        <v>50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83"/>
      <c r="R260" s="83"/>
    </row>
    <row r="261" spans="1:18" ht="20.25">
      <c r="A261" s="4" t="s">
        <v>17</v>
      </c>
      <c r="B261" s="5" t="s">
        <v>44</v>
      </c>
      <c r="C261" s="4" t="s">
        <v>45</v>
      </c>
      <c r="D261" s="4" t="s">
        <v>1</v>
      </c>
      <c r="E261" s="4" t="s">
        <v>3</v>
      </c>
      <c r="F261" s="43" t="s">
        <v>46</v>
      </c>
      <c r="G261" s="175" t="s">
        <v>52</v>
      </c>
      <c r="H261" s="175"/>
      <c r="I261" s="175"/>
      <c r="J261" s="175" t="s">
        <v>54</v>
      </c>
      <c r="K261" s="175"/>
      <c r="L261" s="175"/>
      <c r="M261" s="175"/>
      <c r="N261" s="175"/>
      <c r="O261" s="175"/>
      <c r="P261" s="175"/>
      <c r="Q261" s="175"/>
      <c r="R261" s="175"/>
    </row>
    <row r="262" spans="1:18" ht="20.25">
      <c r="A262" s="8" t="s">
        <v>16</v>
      </c>
      <c r="B262" s="9"/>
      <c r="C262" s="64"/>
      <c r="D262" s="8" t="s">
        <v>2</v>
      </c>
      <c r="E262" s="8" t="s">
        <v>0</v>
      </c>
      <c r="F262" s="61" t="s">
        <v>47</v>
      </c>
      <c r="G262" s="11" t="s">
        <v>4</v>
      </c>
      <c r="H262" s="11" t="s">
        <v>5</v>
      </c>
      <c r="I262" s="11" t="s">
        <v>6</v>
      </c>
      <c r="J262" s="11" t="s">
        <v>7</v>
      </c>
      <c r="K262" s="11" t="s">
        <v>8</v>
      </c>
      <c r="L262" s="11" t="s">
        <v>9</v>
      </c>
      <c r="M262" s="11" t="s">
        <v>10</v>
      </c>
      <c r="N262" s="11" t="s">
        <v>11</v>
      </c>
      <c r="O262" s="11" t="s">
        <v>12</v>
      </c>
      <c r="P262" s="11" t="s">
        <v>13</v>
      </c>
      <c r="Q262" s="11" t="s">
        <v>14</v>
      </c>
      <c r="R262" s="11" t="s">
        <v>15</v>
      </c>
    </row>
    <row r="263" spans="1:18" ht="20.25">
      <c r="A263" s="4">
        <v>1</v>
      </c>
      <c r="B263" s="44" t="s">
        <v>223</v>
      </c>
      <c r="C263" s="44" t="s">
        <v>225</v>
      </c>
      <c r="D263" s="68">
        <v>240100</v>
      </c>
      <c r="E263" s="62" t="s">
        <v>227</v>
      </c>
      <c r="F263" s="30" t="s">
        <v>148</v>
      </c>
      <c r="G263" s="29"/>
      <c r="H263" s="29"/>
      <c r="I263" s="29"/>
      <c r="J263" s="29"/>
      <c r="K263" s="29"/>
      <c r="L263" s="29"/>
      <c r="M263" s="4"/>
      <c r="N263" s="29"/>
      <c r="O263" s="29"/>
      <c r="P263" s="29"/>
      <c r="Q263" s="29"/>
      <c r="R263" s="29"/>
    </row>
    <row r="264" spans="1:18" ht="20.25">
      <c r="A264" s="18"/>
      <c r="B264" s="45" t="s">
        <v>224</v>
      </c>
      <c r="C264" s="45" t="s">
        <v>226</v>
      </c>
      <c r="D264" s="47"/>
      <c r="E264" s="18"/>
      <c r="F264" s="28" t="s">
        <v>229</v>
      </c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 ht="20.25">
      <c r="A265" s="18"/>
      <c r="B265" s="45"/>
      <c r="C265" s="45"/>
      <c r="D265" s="47"/>
      <c r="E265" s="18"/>
      <c r="F265" s="28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ht="20.25">
      <c r="A266" s="18">
        <v>2</v>
      </c>
      <c r="B266" s="45" t="s">
        <v>230</v>
      </c>
      <c r="C266" s="45" t="s">
        <v>232</v>
      </c>
      <c r="D266" s="47">
        <v>304000</v>
      </c>
      <c r="E266" s="18" t="s">
        <v>234</v>
      </c>
      <c r="F266" s="28" t="s">
        <v>148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ht="20.25">
      <c r="A267" s="18"/>
      <c r="B267" s="45" t="s">
        <v>231</v>
      </c>
      <c r="C267" s="45" t="s">
        <v>233</v>
      </c>
      <c r="D267" s="47"/>
      <c r="E267" s="18"/>
      <c r="F267" s="28" t="s">
        <v>229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 ht="20.25">
      <c r="A268" s="18"/>
      <c r="B268" s="45"/>
      <c r="C268" s="45"/>
      <c r="D268" s="46"/>
      <c r="E268" s="41"/>
      <c r="F268" s="41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t="20.25">
      <c r="A269" s="18"/>
      <c r="B269" s="45"/>
      <c r="C269" s="45"/>
      <c r="D269" s="46"/>
      <c r="E269" s="41"/>
      <c r="F269" s="41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t="20.25">
      <c r="A270" s="14">
        <v>3</v>
      </c>
      <c r="B270" s="45" t="s">
        <v>235</v>
      </c>
      <c r="C270" s="45" t="s">
        <v>236</v>
      </c>
      <c r="D270" s="48">
        <v>1180000</v>
      </c>
      <c r="E270" s="49" t="s">
        <v>181</v>
      </c>
      <c r="F270" s="49" t="s">
        <v>148</v>
      </c>
      <c r="G270" s="18"/>
      <c r="H270" s="18"/>
      <c r="I270" s="18"/>
      <c r="J270" s="18"/>
      <c r="K270" s="18"/>
      <c r="L270" s="18"/>
      <c r="M270" s="20"/>
      <c r="N270" s="18"/>
      <c r="O270" s="18"/>
      <c r="P270" s="18"/>
      <c r="Q270" s="18"/>
      <c r="R270" s="18"/>
    </row>
    <row r="271" spans="1:18" ht="20.25">
      <c r="A271" s="18"/>
      <c r="B271" s="45"/>
      <c r="C271" s="45" t="s">
        <v>237</v>
      </c>
      <c r="D271" s="80"/>
      <c r="E271" s="14"/>
      <c r="F271" s="28" t="s">
        <v>229</v>
      </c>
      <c r="G271" s="18"/>
      <c r="H271" s="18"/>
      <c r="I271" s="18"/>
      <c r="J271" s="18"/>
      <c r="K271" s="18"/>
      <c r="L271" s="18"/>
      <c r="M271" s="20"/>
      <c r="N271" s="18"/>
      <c r="O271" s="18"/>
      <c r="P271" s="18"/>
      <c r="Q271" s="18"/>
      <c r="R271" s="18"/>
    </row>
    <row r="272" spans="1:18" ht="20.25">
      <c r="A272" s="18"/>
      <c r="B272" s="45"/>
      <c r="C272" s="45"/>
      <c r="D272" s="48"/>
      <c r="E272" s="72"/>
      <c r="F272" s="72"/>
      <c r="G272" s="18"/>
      <c r="H272" s="18"/>
      <c r="I272" s="18"/>
      <c r="J272" s="18"/>
      <c r="K272" s="18"/>
      <c r="L272" s="18"/>
      <c r="M272" s="20"/>
      <c r="N272" s="18"/>
      <c r="O272" s="18"/>
      <c r="P272" s="18"/>
      <c r="Q272" s="18"/>
      <c r="R272" s="18"/>
    </row>
    <row r="273" spans="1:18" ht="20.25">
      <c r="A273" s="18">
        <v>4</v>
      </c>
      <c r="B273" s="45" t="s">
        <v>238</v>
      </c>
      <c r="C273" s="45" t="s">
        <v>239</v>
      </c>
      <c r="D273" s="48">
        <v>804804</v>
      </c>
      <c r="E273" s="49" t="s">
        <v>181</v>
      </c>
      <c r="F273" s="49" t="s">
        <v>148</v>
      </c>
      <c r="G273" s="18"/>
      <c r="H273" s="18"/>
      <c r="I273" s="18"/>
      <c r="J273" s="18"/>
      <c r="K273" s="18"/>
      <c r="L273" s="18"/>
      <c r="M273" s="20"/>
      <c r="N273" s="18"/>
      <c r="O273" s="18"/>
      <c r="P273" s="18"/>
      <c r="Q273" s="18"/>
      <c r="R273" s="18"/>
    </row>
    <row r="274" spans="1:18" ht="20.25">
      <c r="A274" s="18"/>
      <c r="B274" s="45"/>
      <c r="C274" s="45" t="s">
        <v>240</v>
      </c>
      <c r="D274" s="48"/>
      <c r="E274" s="14"/>
      <c r="F274" s="28" t="s">
        <v>229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t="20.25">
      <c r="A275" s="18"/>
      <c r="B275" s="45"/>
      <c r="C275" s="45"/>
      <c r="D275" s="48"/>
      <c r="E275" s="41"/>
      <c r="F275" s="14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5"/>
    </row>
    <row r="276" spans="1:18" ht="20.25">
      <c r="A276" s="18">
        <v>5</v>
      </c>
      <c r="B276" s="45" t="s">
        <v>241</v>
      </c>
      <c r="C276" s="45" t="s">
        <v>243</v>
      </c>
      <c r="D276" s="80">
        <v>240000</v>
      </c>
      <c r="E276" s="49" t="s">
        <v>181</v>
      </c>
      <c r="F276" s="49" t="s">
        <v>148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5"/>
      <c r="R276" s="20"/>
    </row>
    <row r="277" spans="1:18" ht="20.25">
      <c r="A277" s="18"/>
      <c r="B277" s="45" t="s">
        <v>242</v>
      </c>
      <c r="C277" s="45" t="s">
        <v>244</v>
      </c>
      <c r="D277" s="67"/>
      <c r="E277" s="14"/>
      <c r="F277" s="28" t="s">
        <v>229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5"/>
      <c r="R277" s="20"/>
    </row>
    <row r="278" spans="1:18" ht="20.25">
      <c r="A278" s="18"/>
      <c r="B278" s="45"/>
      <c r="C278" s="45"/>
      <c r="D278" s="67"/>
      <c r="E278" s="18"/>
      <c r="F278" s="18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5"/>
      <c r="R278" s="20"/>
    </row>
    <row r="279" spans="1:18" ht="20.25">
      <c r="A279" s="18">
        <v>6</v>
      </c>
      <c r="B279" s="45" t="s">
        <v>245</v>
      </c>
      <c r="C279" s="45" t="s">
        <v>246</v>
      </c>
      <c r="D279" s="66">
        <v>571950</v>
      </c>
      <c r="E279" s="49" t="s">
        <v>181</v>
      </c>
      <c r="F279" s="49" t="s">
        <v>148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5"/>
      <c r="R279" s="20"/>
    </row>
    <row r="280" spans="1:18" ht="20.25">
      <c r="A280" s="18"/>
      <c r="B280" s="45"/>
      <c r="C280" s="45" t="s">
        <v>247</v>
      </c>
      <c r="D280" s="67"/>
      <c r="E280" s="14"/>
      <c r="F280" s="28" t="s">
        <v>229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5"/>
      <c r="R280" s="20"/>
    </row>
    <row r="281" spans="1:18" ht="20.25">
      <c r="A281" s="18"/>
      <c r="B281" s="45"/>
      <c r="C281" s="45" t="s">
        <v>248</v>
      </c>
      <c r="D281" s="67"/>
      <c r="E281" s="18"/>
      <c r="F281" s="18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5"/>
      <c r="R281" s="20"/>
    </row>
    <row r="282" spans="1:18" ht="20.25">
      <c r="A282" s="18"/>
      <c r="B282" s="45"/>
      <c r="C282" s="16" t="s">
        <v>249</v>
      </c>
      <c r="D282" s="67"/>
      <c r="E282" s="18"/>
      <c r="F282" s="18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5"/>
      <c r="R282" s="20"/>
    </row>
    <row r="283" spans="1:18" ht="20.25">
      <c r="A283" s="18"/>
      <c r="B283" s="86"/>
      <c r="C283" s="45" t="s">
        <v>250</v>
      </c>
      <c r="D283" s="67"/>
      <c r="E283" s="18"/>
      <c r="F283" s="18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5"/>
      <c r="R283" s="20"/>
    </row>
    <row r="284" spans="1:18" ht="20.25">
      <c r="A284" s="18"/>
      <c r="B284" s="72"/>
      <c r="C284" s="45" t="s">
        <v>251</v>
      </c>
      <c r="D284" s="67"/>
      <c r="E284" s="18"/>
      <c r="F284" s="18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5"/>
      <c r="R284" s="25"/>
    </row>
    <row r="285" spans="1:18" ht="20.25">
      <c r="A285" s="18"/>
      <c r="B285" s="72"/>
      <c r="C285" s="45" t="s">
        <v>252</v>
      </c>
      <c r="D285" s="67"/>
      <c r="E285" s="18"/>
      <c r="F285" s="18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5"/>
      <c r="R285" s="25"/>
    </row>
    <row r="286" spans="1:18" s="1" customFormat="1" ht="20.25">
      <c r="A286" s="18"/>
      <c r="B286" s="72"/>
      <c r="C286" s="45" t="s">
        <v>253</v>
      </c>
      <c r="D286" s="67"/>
      <c r="E286" s="18"/>
      <c r="F286" s="18"/>
      <c r="G286" s="20"/>
      <c r="H286" s="20"/>
      <c r="I286" s="20"/>
      <c r="J286" s="20"/>
      <c r="K286" s="18"/>
      <c r="L286" s="18"/>
      <c r="M286" s="20"/>
      <c r="N286" s="20"/>
      <c r="O286" s="20"/>
      <c r="P286" s="20"/>
      <c r="Q286" s="25"/>
      <c r="R286" s="25"/>
    </row>
    <row r="287" spans="1:18" s="1" customFormat="1" ht="20.25">
      <c r="A287" s="18"/>
      <c r="B287" s="72"/>
      <c r="C287" s="45" t="s">
        <v>254</v>
      </c>
      <c r="D287" s="67"/>
      <c r="E287" s="18"/>
      <c r="F287" s="18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5"/>
      <c r="R287" s="25"/>
    </row>
    <row r="288" spans="1:18" s="1" customFormat="1" ht="20.25">
      <c r="A288" s="18"/>
      <c r="B288" s="72"/>
      <c r="C288" s="45" t="s">
        <v>255</v>
      </c>
      <c r="D288" s="21"/>
      <c r="E288" s="18"/>
      <c r="F288" s="14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5"/>
      <c r="R288" s="25"/>
    </row>
    <row r="289" spans="1:18" s="1" customFormat="1" ht="20.25">
      <c r="A289" s="32"/>
      <c r="B289" s="73"/>
      <c r="C289" s="33"/>
      <c r="D289" s="34"/>
      <c r="E289" s="42"/>
      <c r="F289" s="8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60"/>
      <c r="R289" s="60"/>
    </row>
    <row r="290" spans="1:18" s="1" customFormat="1" ht="20.25">
      <c r="A290" s="24"/>
      <c r="C290" s="107"/>
      <c r="D290" s="38"/>
      <c r="E290" s="63"/>
      <c r="F290" s="3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7"/>
      <c r="R290" s="27"/>
    </row>
    <row r="291" spans="1:18" s="1" customFormat="1" ht="20.25">
      <c r="A291" s="24"/>
      <c r="B291" s="37"/>
      <c r="C291" s="35" t="s">
        <v>363</v>
      </c>
      <c r="D291" s="38"/>
      <c r="E291" s="63"/>
      <c r="F291" s="3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7"/>
      <c r="R291" s="27"/>
    </row>
    <row r="292" spans="1:18" s="1" customFormat="1" ht="20.25">
      <c r="A292" s="170" t="s">
        <v>42</v>
      </c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</row>
    <row r="293" spans="1:18" s="1" customFormat="1" ht="20.25">
      <c r="A293" s="170" t="s">
        <v>53</v>
      </c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</row>
    <row r="294" spans="1:18" s="1" customFormat="1" ht="20.25">
      <c r="A294" s="69" t="s">
        <v>27</v>
      </c>
      <c r="B294" s="69"/>
      <c r="C294" s="71" t="s">
        <v>62</v>
      </c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70"/>
      <c r="P294" s="77" t="s">
        <v>36</v>
      </c>
      <c r="Q294" s="78"/>
      <c r="R294" s="37"/>
    </row>
    <row r="295" spans="1:18" s="1" customFormat="1" ht="20.25">
      <c r="A295" s="74" t="s">
        <v>222</v>
      </c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83"/>
      <c r="R295" s="83"/>
    </row>
    <row r="296" spans="1:18" s="1" customFormat="1" ht="20.25">
      <c r="A296" s="74" t="s">
        <v>51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83"/>
      <c r="R296" s="83"/>
    </row>
    <row r="297" spans="1:18" s="1" customFormat="1" ht="20.25">
      <c r="A297" s="4" t="s">
        <v>17</v>
      </c>
      <c r="B297" s="5" t="s">
        <v>44</v>
      </c>
      <c r="C297" s="4" t="s">
        <v>45</v>
      </c>
      <c r="D297" s="4" t="s">
        <v>1</v>
      </c>
      <c r="E297" s="4" t="s">
        <v>3</v>
      </c>
      <c r="F297" s="43" t="s">
        <v>46</v>
      </c>
      <c r="G297" s="175" t="s">
        <v>52</v>
      </c>
      <c r="H297" s="175"/>
      <c r="I297" s="175"/>
      <c r="J297" s="175" t="s">
        <v>54</v>
      </c>
      <c r="K297" s="175"/>
      <c r="L297" s="175"/>
      <c r="M297" s="175"/>
      <c r="N297" s="175"/>
      <c r="O297" s="175"/>
      <c r="P297" s="175"/>
      <c r="Q297" s="175"/>
      <c r="R297" s="175"/>
    </row>
    <row r="298" spans="1:18" s="1" customFormat="1" ht="20.25">
      <c r="A298" s="8" t="s">
        <v>16</v>
      </c>
      <c r="B298" s="9"/>
      <c r="C298" s="64"/>
      <c r="D298" s="8" t="s">
        <v>2</v>
      </c>
      <c r="E298" s="8" t="s">
        <v>0</v>
      </c>
      <c r="F298" s="61" t="s">
        <v>47</v>
      </c>
      <c r="G298" s="11" t="s">
        <v>4</v>
      </c>
      <c r="H298" s="11" t="s">
        <v>5</v>
      </c>
      <c r="I298" s="11" t="s">
        <v>6</v>
      </c>
      <c r="J298" s="11" t="s">
        <v>7</v>
      </c>
      <c r="K298" s="11" t="s">
        <v>8</v>
      </c>
      <c r="L298" s="11" t="s">
        <v>9</v>
      </c>
      <c r="M298" s="11" t="s">
        <v>10</v>
      </c>
      <c r="N298" s="11" t="s">
        <v>11</v>
      </c>
      <c r="O298" s="11" t="s">
        <v>12</v>
      </c>
      <c r="P298" s="11" t="s">
        <v>13</v>
      </c>
      <c r="Q298" s="11" t="s">
        <v>14</v>
      </c>
      <c r="R298" s="11" t="s">
        <v>15</v>
      </c>
    </row>
    <row r="299" spans="1:18" s="1" customFormat="1" ht="20.25">
      <c r="A299" s="4"/>
      <c r="B299" s="44"/>
      <c r="C299" s="44" t="s">
        <v>256</v>
      </c>
      <c r="D299" s="68"/>
      <c r="E299" s="62"/>
      <c r="F299" s="30"/>
      <c r="G299" s="29"/>
      <c r="H299" s="29"/>
      <c r="I299" s="29"/>
      <c r="J299" s="29"/>
      <c r="K299" s="29"/>
      <c r="L299" s="29"/>
      <c r="M299" s="4"/>
      <c r="N299" s="29"/>
      <c r="O299" s="29"/>
      <c r="P299" s="29"/>
      <c r="Q299" s="29"/>
      <c r="R299" s="29"/>
    </row>
    <row r="300" spans="1:18" s="1" customFormat="1" ht="20.25">
      <c r="A300" s="18"/>
      <c r="B300" s="45"/>
      <c r="C300" s="45" t="s">
        <v>257</v>
      </c>
      <c r="D300" s="47"/>
      <c r="E300" s="18"/>
      <c r="F300" s="28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 s="1" customFormat="1" ht="20.25">
      <c r="A301" s="18"/>
      <c r="B301" s="45"/>
      <c r="C301" s="45" t="s">
        <v>258</v>
      </c>
      <c r="D301" s="36"/>
      <c r="E301" s="49"/>
      <c r="F301" s="49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s="1" customFormat="1" ht="20.25">
      <c r="A302" s="18"/>
      <c r="B302" s="45"/>
      <c r="C302" s="45" t="s">
        <v>259</v>
      </c>
      <c r="D302" s="47"/>
      <c r="E302" s="18"/>
      <c r="F302" s="28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 s="1" customFormat="1" ht="20.25">
      <c r="A303" s="18"/>
      <c r="B303" s="45"/>
      <c r="C303" s="45" t="s">
        <v>260</v>
      </c>
      <c r="D303" s="47"/>
      <c r="E303" s="18"/>
      <c r="F303" s="28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 s="1" customFormat="1" ht="20.25">
      <c r="A304" s="18"/>
      <c r="B304" s="45"/>
      <c r="C304" s="16" t="s">
        <v>261</v>
      </c>
      <c r="D304" s="47"/>
      <c r="E304" s="14"/>
      <c r="F304" s="2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s="1" customFormat="1" ht="20.25">
      <c r="A305" s="18"/>
      <c r="B305" s="45"/>
      <c r="C305" s="45" t="s">
        <v>262</v>
      </c>
      <c r="D305" s="47"/>
      <c r="E305" s="18"/>
      <c r="F305" s="2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s="1" customFormat="1" ht="20.25">
      <c r="A306" s="18"/>
      <c r="B306" s="45"/>
      <c r="C306" s="45" t="s">
        <v>263</v>
      </c>
      <c r="D306" s="47"/>
      <c r="E306" s="18"/>
      <c r="F306" s="2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s="1" customFormat="1" ht="20.25">
      <c r="A307" s="18"/>
      <c r="B307" s="45"/>
      <c r="C307" s="45" t="s">
        <v>264</v>
      </c>
      <c r="D307" s="47"/>
      <c r="E307" s="14"/>
      <c r="F307" s="28"/>
      <c r="G307" s="18"/>
      <c r="H307" s="18"/>
      <c r="I307" s="18"/>
      <c r="J307" s="18"/>
      <c r="K307" s="18"/>
      <c r="L307" s="18"/>
      <c r="M307" s="20"/>
      <c r="N307" s="18"/>
      <c r="O307" s="18"/>
      <c r="P307" s="18"/>
      <c r="Q307" s="18"/>
      <c r="R307" s="18"/>
    </row>
    <row r="308" spans="1:18" s="1" customFormat="1" ht="20.25">
      <c r="A308" s="18"/>
      <c r="B308" s="45"/>
      <c r="C308" s="45" t="s">
        <v>265</v>
      </c>
      <c r="D308" s="47"/>
      <c r="E308" s="14"/>
      <c r="F308" s="28"/>
      <c r="G308" s="18"/>
      <c r="H308" s="18"/>
      <c r="I308" s="18"/>
      <c r="J308" s="18"/>
      <c r="K308" s="18"/>
      <c r="L308" s="18"/>
      <c r="M308" s="20"/>
      <c r="N308" s="18"/>
      <c r="O308" s="18"/>
      <c r="P308" s="18"/>
      <c r="Q308" s="18"/>
      <c r="R308" s="18"/>
    </row>
    <row r="309" spans="1:18" s="1" customFormat="1" ht="20.25">
      <c r="A309" s="18"/>
      <c r="B309" s="45"/>
      <c r="C309" s="45" t="s">
        <v>266</v>
      </c>
      <c r="D309" s="46"/>
      <c r="E309" s="41"/>
      <c r="F309" s="41"/>
      <c r="G309" s="18"/>
      <c r="H309" s="18"/>
      <c r="I309" s="18"/>
      <c r="J309" s="18"/>
      <c r="K309" s="18"/>
      <c r="L309" s="18"/>
      <c r="M309" s="20"/>
      <c r="N309" s="18"/>
      <c r="O309" s="18"/>
      <c r="P309" s="18"/>
      <c r="Q309" s="18"/>
      <c r="R309" s="18"/>
    </row>
    <row r="310" spans="1:18" s="1" customFormat="1" ht="20.25">
      <c r="A310" s="18"/>
      <c r="B310" s="45"/>
      <c r="C310" s="16" t="s">
        <v>267</v>
      </c>
      <c r="D310" s="46"/>
      <c r="E310" s="41"/>
      <c r="F310" s="41"/>
      <c r="G310" s="18"/>
      <c r="H310" s="18"/>
      <c r="I310" s="18"/>
      <c r="J310" s="18"/>
      <c r="K310" s="18"/>
      <c r="L310" s="18"/>
      <c r="M310" s="20"/>
      <c r="N310" s="18"/>
      <c r="O310" s="18"/>
      <c r="P310" s="18"/>
      <c r="Q310" s="18"/>
      <c r="R310" s="18"/>
    </row>
    <row r="311" spans="1:18" s="1" customFormat="1" ht="20.25">
      <c r="A311" s="18"/>
      <c r="B311" s="45"/>
      <c r="C311" s="45" t="s">
        <v>268</v>
      </c>
      <c r="D311" s="46"/>
      <c r="E311" s="41"/>
      <c r="F311" s="41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s="1" customFormat="1" ht="20.25">
      <c r="A312" s="18"/>
      <c r="B312" s="16"/>
      <c r="C312" s="45" t="s">
        <v>269</v>
      </c>
      <c r="D312" s="19"/>
      <c r="E312" s="41"/>
      <c r="F312" s="14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5"/>
    </row>
    <row r="313" spans="1:18" s="1" customFormat="1" ht="20.25">
      <c r="A313" s="18"/>
      <c r="B313" s="45"/>
      <c r="C313" s="45"/>
      <c r="D313" s="66"/>
      <c r="E313" s="49"/>
      <c r="F313" s="49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5"/>
      <c r="R313" s="20"/>
    </row>
    <row r="314" spans="1:18" s="1" customFormat="1" ht="20.25">
      <c r="A314" s="11"/>
      <c r="B314" s="124" t="s">
        <v>199</v>
      </c>
      <c r="C314" s="92"/>
      <c r="D314" s="140">
        <f>D263+D266+D270+D273+D276+D279</f>
        <v>3340854</v>
      </c>
      <c r="E314" s="11"/>
      <c r="F314" s="11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3"/>
      <c r="R314" s="22"/>
    </row>
    <row r="315" spans="1:18" s="1" customFormat="1" ht="20.25">
      <c r="A315" s="113" t="s">
        <v>270</v>
      </c>
      <c r="B315" s="114"/>
      <c r="C315" s="114"/>
      <c r="D315" s="137"/>
      <c r="E315" s="138"/>
      <c r="F315" s="138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8"/>
      <c r="R315" s="139"/>
    </row>
    <row r="316" spans="1:18" s="1" customFormat="1" ht="20.25">
      <c r="A316" s="18">
        <v>1</v>
      </c>
      <c r="B316" s="45" t="s">
        <v>271</v>
      </c>
      <c r="C316" s="45" t="s">
        <v>272</v>
      </c>
      <c r="D316" s="66">
        <v>20000</v>
      </c>
      <c r="E316" s="14" t="s">
        <v>181</v>
      </c>
      <c r="F316" s="14" t="s">
        <v>148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5"/>
      <c r="R316" s="20"/>
    </row>
    <row r="317" spans="1:18" s="1" customFormat="1" ht="20.25">
      <c r="A317" s="18"/>
      <c r="B317" s="45"/>
      <c r="C317" s="45" t="s">
        <v>273</v>
      </c>
      <c r="D317" s="67"/>
      <c r="E317" s="14"/>
      <c r="F317" s="14" t="s">
        <v>275</v>
      </c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5"/>
      <c r="R317" s="20"/>
    </row>
    <row r="318" spans="1:18" s="1" customFormat="1" ht="20.25">
      <c r="A318" s="18"/>
      <c r="B318" s="45"/>
      <c r="C318" s="45" t="s">
        <v>274</v>
      </c>
      <c r="D318" s="67"/>
      <c r="E318" s="18"/>
      <c r="F318" s="18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5"/>
      <c r="R318" s="20"/>
    </row>
    <row r="319" spans="1:18" s="1" customFormat="1" ht="20.25">
      <c r="A319" s="18"/>
      <c r="B319" s="45"/>
      <c r="C319" s="45"/>
      <c r="D319" s="67"/>
      <c r="E319" s="18"/>
      <c r="F319" s="18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5"/>
      <c r="R319" s="20"/>
    </row>
    <row r="320" spans="1:18" s="1" customFormat="1" ht="20.25">
      <c r="A320" s="18">
        <v>2</v>
      </c>
      <c r="B320" s="45" t="s">
        <v>276</v>
      </c>
      <c r="C320" s="45" t="s">
        <v>277</v>
      </c>
      <c r="D320" s="66">
        <v>300000</v>
      </c>
      <c r="E320" s="14" t="s">
        <v>181</v>
      </c>
      <c r="F320" s="14" t="s">
        <v>148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5"/>
      <c r="R320" s="20"/>
    </row>
    <row r="321" spans="1:18" s="1" customFormat="1" ht="20.25">
      <c r="A321" s="18"/>
      <c r="B321" s="45"/>
      <c r="C321" s="45" t="s">
        <v>278</v>
      </c>
      <c r="D321" s="67"/>
      <c r="E321" s="14"/>
      <c r="F321" s="14" t="s">
        <v>275</v>
      </c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5"/>
      <c r="R321" s="25"/>
    </row>
    <row r="322" spans="1:18" s="1" customFormat="1" ht="20.25">
      <c r="A322" s="18"/>
      <c r="B322" s="45"/>
      <c r="C322" s="45"/>
      <c r="D322" s="67"/>
      <c r="E322" s="18"/>
      <c r="F322" s="18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5"/>
      <c r="R322" s="25"/>
    </row>
    <row r="323" spans="1:18" s="1" customFormat="1" ht="20.25">
      <c r="A323" s="18">
        <v>3</v>
      </c>
      <c r="B323" s="45" t="s">
        <v>279</v>
      </c>
      <c r="C323" s="45" t="s">
        <v>280</v>
      </c>
      <c r="D323" s="57">
        <v>100000</v>
      </c>
      <c r="E323" s="14" t="s">
        <v>181</v>
      </c>
      <c r="F323" s="14" t="s">
        <v>148</v>
      </c>
      <c r="G323" s="20"/>
      <c r="H323" s="20"/>
      <c r="I323" s="20"/>
      <c r="J323" s="20"/>
      <c r="K323" s="18"/>
      <c r="L323" s="18"/>
      <c r="M323" s="20"/>
      <c r="N323" s="20"/>
      <c r="O323" s="20"/>
      <c r="P323" s="20"/>
      <c r="Q323" s="25"/>
      <c r="R323" s="25"/>
    </row>
    <row r="324" spans="1:18" s="1" customFormat="1" ht="20.25">
      <c r="A324" s="18"/>
      <c r="B324" s="45"/>
      <c r="C324" s="45"/>
      <c r="D324" s="67"/>
      <c r="E324" s="14"/>
      <c r="F324" s="14" t="s">
        <v>275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5"/>
      <c r="R324" s="25"/>
    </row>
    <row r="325" spans="1:18" s="1" customFormat="1" ht="20.25">
      <c r="A325" s="22"/>
      <c r="B325" s="124" t="s">
        <v>281</v>
      </c>
      <c r="C325" s="92"/>
      <c r="D325" s="141">
        <f>D316+D320+D323</f>
        <v>420000</v>
      </c>
      <c r="E325" s="11"/>
      <c r="F325" s="11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3"/>
      <c r="R325" s="23"/>
    </row>
    <row r="326" spans="1:18" s="1" customFormat="1" ht="20.25">
      <c r="A326" s="75"/>
      <c r="B326" s="50" t="s">
        <v>310</v>
      </c>
      <c r="C326" s="93"/>
      <c r="D326" s="143">
        <f>D314+D325</f>
        <v>3760854</v>
      </c>
      <c r="E326" s="26"/>
      <c r="F326" s="26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6"/>
      <c r="R326" s="76"/>
    </row>
    <row r="327" spans="1:18" s="1" customFormat="1" ht="20.25">
      <c r="A327" s="24"/>
      <c r="B327" s="37"/>
      <c r="C327" s="35" t="s">
        <v>364</v>
      </c>
      <c r="D327" s="38"/>
      <c r="E327" s="63"/>
      <c r="F327" s="35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7"/>
      <c r="R327" s="27"/>
    </row>
    <row r="328" spans="1:18" s="1" customFormat="1" ht="20.25">
      <c r="A328" s="170" t="s">
        <v>42</v>
      </c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</row>
    <row r="329" spans="1:18" s="1" customFormat="1" ht="20.25">
      <c r="A329" s="170" t="s">
        <v>53</v>
      </c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</row>
    <row r="330" spans="1:18" s="1" customFormat="1" ht="20.25">
      <c r="A330" s="69" t="s">
        <v>27</v>
      </c>
      <c r="B330" s="69"/>
      <c r="C330" s="71" t="s">
        <v>62</v>
      </c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70"/>
      <c r="P330" s="77" t="s">
        <v>36</v>
      </c>
      <c r="Q330" s="78"/>
      <c r="R330" s="37"/>
    </row>
    <row r="331" spans="1:18" s="1" customFormat="1" ht="20.25">
      <c r="A331" s="74" t="s">
        <v>315</v>
      </c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83"/>
      <c r="R331" s="83"/>
    </row>
    <row r="332" spans="1:18" s="1" customFormat="1" ht="20.25">
      <c r="A332" s="74" t="s">
        <v>282</v>
      </c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83"/>
      <c r="R332" s="83"/>
    </row>
    <row r="333" spans="1:18" s="1" customFormat="1" ht="20.25">
      <c r="A333" s="4" t="s">
        <v>17</v>
      </c>
      <c r="B333" s="5" t="s">
        <v>44</v>
      </c>
      <c r="C333" s="4" t="s">
        <v>45</v>
      </c>
      <c r="D333" s="4" t="s">
        <v>1</v>
      </c>
      <c r="E333" s="4" t="s">
        <v>3</v>
      </c>
      <c r="F333" s="43" t="s">
        <v>46</v>
      </c>
      <c r="G333" s="175" t="s">
        <v>52</v>
      </c>
      <c r="H333" s="175"/>
      <c r="I333" s="175"/>
      <c r="J333" s="175" t="s">
        <v>54</v>
      </c>
      <c r="K333" s="175"/>
      <c r="L333" s="175"/>
      <c r="M333" s="175"/>
      <c r="N333" s="175"/>
      <c r="O333" s="175"/>
      <c r="P333" s="175"/>
      <c r="Q333" s="175"/>
      <c r="R333" s="175"/>
    </row>
    <row r="334" spans="1:18" s="1" customFormat="1" ht="20.25">
      <c r="A334" s="8" t="s">
        <v>16</v>
      </c>
      <c r="B334" s="9"/>
      <c r="C334" s="64"/>
      <c r="D334" s="8" t="s">
        <v>2</v>
      </c>
      <c r="E334" s="8" t="s">
        <v>0</v>
      </c>
      <c r="F334" s="61" t="s">
        <v>47</v>
      </c>
      <c r="G334" s="11" t="s">
        <v>4</v>
      </c>
      <c r="H334" s="11" t="s">
        <v>5</v>
      </c>
      <c r="I334" s="11" t="s">
        <v>6</v>
      </c>
      <c r="J334" s="11" t="s">
        <v>7</v>
      </c>
      <c r="K334" s="11" t="s">
        <v>8</v>
      </c>
      <c r="L334" s="11" t="s">
        <v>9</v>
      </c>
      <c r="M334" s="11" t="s">
        <v>10</v>
      </c>
      <c r="N334" s="11" t="s">
        <v>11</v>
      </c>
      <c r="O334" s="11" t="s">
        <v>12</v>
      </c>
      <c r="P334" s="11" t="s">
        <v>13</v>
      </c>
      <c r="Q334" s="11" t="s">
        <v>14</v>
      </c>
      <c r="R334" s="11" t="s">
        <v>15</v>
      </c>
    </row>
    <row r="335" spans="1:18" s="1" customFormat="1" ht="20.25">
      <c r="A335" s="4">
        <v>1</v>
      </c>
      <c r="B335" s="44" t="s">
        <v>283</v>
      </c>
      <c r="C335" s="44" t="s">
        <v>284</v>
      </c>
      <c r="D335" s="142">
        <v>10000</v>
      </c>
      <c r="E335" s="52" t="s">
        <v>285</v>
      </c>
      <c r="F335" s="52" t="s">
        <v>25</v>
      </c>
      <c r="G335" s="29"/>
      <c r="H335" s="29"/>
      <c r="I335" s="29"/>
      <c r="J335" s="29"/>
      <c r="K335" s="29"/>
      <c r="L335" s="29"/>
      <c r="M335" s="4"/>
      <c r="N335" s="29"/>
      <c r="O335" s="29"/>
      <c r="P335" s="29"/>
      <c r="Q335" s="29"/>
      <c r="R335" s="29"/>
    </row>
    <row r="336" spans="1:18" s="1" customFormat="1" ht="20.25">
      <c r="A336" s="18"/>
      <c r="B336" s="45"/>
      <c r="C336" s="45"/>
      <c r="D336" s="67"/>
      <c r="E336" s="18"/>
      <c r="F336" s="14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 s="1" customFormat="1" ht="20.25">
      <c r="A337" s="18"/>
      <c r="B337" s="45"/>
      <c r="C337" s="45"/>
      <c r="D337" s="67"/>
      <c r="E337" s="18"/>
      <c r="F337" s="14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 s="1" customFormat="1" ht="20.25">
      <c r="A338" s="18">
        <v>2</v>
      </c>
      <c r="B338" s="45" t="s">
        <v>286</v>
      </c>
      <c r="C338" s="45" t="s">
        <v>288</v>
      </c>
      <c r="D338" s="66">
        <v>50000</v>
      </c>
      <c r="E338" s="14" t="s">
        <v>290</v>
      </c>
      <c r="F338" s="14" t="s">
        <v>25</v>
      </c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 s="1" customFormat="1" ht="20.25">
      <c r="A339" s="18"/>
      <c r="B339" s="45" t="s">
        <v>287</v>
      </c>
      <c r="C339" s="45" t="s">
        <v>289</v>
      </c>
      <c r="D339" s="66"/>
      <c r="E339" s="14" t="s">
        <v>291</v>
      </c>
      <c r="F339" s="14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 s="1" customFormat="1" ht="20.25">
      <c r="A340" s="18"/>
      <c r="B340" s="45"/>
      <c r="C340" s="45"/>
      <c r="D340" s="66"/>
      <c r="E340" s="49"/>
      <c r="F340" s="14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s="1" customFormat="1" ht="20.25">
      <c r="A341" s="18"/>
      <c r="B341" s="45"/>
      <c r="C341" s="45"/>
      <c r="D341" s="66"/>
      <c r="E341" s="49"/>
      <c r="F341" s="14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 s="1" customFormat="1" ht="20.25">
      <c r="A342" s="18">
        <v>3</v>
      </c>
      <c r="B342" s="45" t="s">
        <v>292</v>
      </c>
      <c r="C342" s="45" t="s">
        <v>293</v>
      </c>
      <c r="D342" s="66">
        <v>50000</v>
      </c>
      <c r="E342" s="14" t="s">
        <v>3</v>
      </c>
      <c r="F342" s="14" t="s">
        <v>25</v>
      </c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s="1" customFormat="1" ht="20.25">
      <c r="A343" s="18"/>
      <c r="B343" s="45"/>
      <c r="C343" s="45" t="s">
        <v>294</v>
      </c>
      <c r="D343" s="67"/>
      <c r="E343" s="14" t="s">
        <v>295</v>
      </c>
      <c r="F343" s="14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s="1" customFormat="1" ht="20.25">
      <c r="A344" s="18"/>
      <c r="B344" s="45"/>
      <c r="C344" s="45"/>
      <c r="D344" s="67"/>
      <c r="E344" s="18"/>
      <c r="F344" s="14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s="1" customFormat="1" ht="20.25">
      <c r="A345" s="18">
        <v>4</v>
      </c>
      <c r="B345" s="45" t="s">
        <v>296</v>
      </c>
      <c r="C345" s="45" t="s">
        <v>297</v>
      </c>
      <c r="D345" s="66">
        <v>30000</v>
      </c>
      <c r="E345" s="18" t="s">
        <v>181</v>
      </c>
      <c r="F345" s="14" t="s">
        <v>148</v>
      </c>
      <c r="G345" s="18"/>
      <c r="H345" s="18"/>
      <c r="I345" s="18"/>
      <c r="J345" s="18"/>
      <c r="K345" s="18"/>
      <c r="L345" s="18"/>
      <c r="M345" s="20"/>
      <c r="N345" s="18"/>
      <c r="O345" s="18"/>
      <c r="P345" s="18"/>
      <c r="Q345" s="18"/>
      <c r="R345" s="18"/>
    </row>
    <row r="346" spans="1:18" s="1" customFormat="1" ht="20.25">
      <c r="A346" s="18"/>
      <c r="B346" s="45"/>
      <c r="C346" s="45" t="s">
        <v>298</v>
      </c>
      <c r="D346" s="66"/>
      <c r="E346" s="49"/>
      <c r="F346" s="14" t="s">
        <v>149</v>
      </c>
      <c r="G346" s="18"/>
      <c r="H346" s="18"/>
      <c r="I346" s="18"/>
      <c r="J346" s="18"/>
      <c r="K346" s="18"/>
      <c r="L346" s="18"/>
      <c r="M346" s="20"/>
      <c r="N346" s="18"/>
      <c r="O346" s="18"/>
      <c r="P346" s="18"/>
      <c r="Q346" s="18"/>
      <c r="R346" s="18"/>
    </row>
    <row r="347" spans="1:18" s="1" customFormat="1" ht="20.25">
      <c r="A347" s="18"/>
      <c r="B347" s="45"/>
      <c r="C347" s="45" t="s">
        <v>299</v>
      </c>
      <c r="D347" s="57"/>
      <c r="E347" s="49"/>
      <c r="F347" s="14" t="s">
        <v>150</v>
      </c>
      <c r="G347" s="18"/>
      <c r="H347" s="18"/>
      <c r="I347" s="18"/>
      <c r="J347" s="18"/>
      <c r="K347" s="18"/>
      <c r="L347" s="18"/>
      <c r="M347" s="20"/>
      <c r="N347" s="18"/>
      <c r="O347" s="18"/>
      <c r="P347" s="18"/>
      <c r="Q347" s="18"/>
      <c r="R347" s="18"/>
    </row>
    <row r="348" spans="1:18" s="1" customFormat="1" ht="20.25">
      <c r="A348" s="18"/>
      <c r="B348" s="45"/>
      <c r="C348" s="45" t="s">
        <v>300</v>
      </c>
      <c r="D348" s="48"/>
      <c r="E348" s="51"/>
      <c r="F348" s="14" t="s">
        <v>151</v>
      </c>
      <c r="G348" s="18"/>
      <c r="H348" s="18"/>
      <c r="I348" s="18"/>
      <c r="J348" s="18"/>
      <c r="K348" s="18"/>
      <c r="L348" s="18"/>
      <c r="M348" s="20"/>
      <c r="N348" s="18"/>
      <c r="O348" s="18"/>
      <c r="P348" s="18"/>
      <c r="Q348" s="18"/>
      <c r="R348" s="18"/>
    </row>
    <row r="349" spans="1:18" s="1" customFormat="1" ht="20.25">
      <c r="A349" s="18"/>
      <c r="B349" s="45"/>
      <c r="C349" s="45" t="s">
        <v>301</v>
      </c>
      <c r="D349" s="48"/>
      <c r="E349" s="51"/>
      <c r="F349" s="14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s="1" customFormat="1" ht="20.25">
      <c r="A350" s="18"/>
      <c r="B350" s="86"/>
      <c r="C350" s="45" t="s">
        <v>302</v>
      </c>
      <c r="D350" s="87"/>
      <c r="E350" s="20"/>
      <c r="F350" s="16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5"/>
    </row>
    <row r="351" spans="1:18" s="1" customFormat="1" ht="20.25">
      <c r="A351" s="18"/>
      <c r="B351" s="45"/>
      <c r="C351" s="45" t="s">
        <v>303</v>
      </c>
      <c r="D351" s="66"/>
      <c r="E351" s="49"/>
      <c r="F351" s="14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5"/>
      <c r="R351" s="20"/>
    </row>
    <row r="352" spans="1:18" s="1" customFormat="1" ht="20.25">
      <c r="A352" s="11"/>
      <c r="B352" s="124" t="s">
        <v>311</v>
      </c>
      <c r="C352" s="92"/>
      <c r="D352" s="141">
        <f>D335+D338+D342+D345</f>
        <v>140000</v>
      </c>
      <c r="E352" s="145"/>
      <c r="F352" s="124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3"/>
      <c r="R352" s="22"/>
    </row>
    <row r="353" spans="1:18" s="1" customFormat="1" ht="20.25">
      <c r="A353" s="121" t="s">
        <v>312</v>
      </c>
      <c r="B353" s="114"/>
      <c r="C353" s="114"/>
      <c r="D353" s="144"/>
      <c r="E353" s="138"/>
      <c r="F353" s="116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8"/>
      <c r="R353" s="139"/>
    </row>
    <row r="354" spans="1:18" s="1" customFormat="1" ht="20.25">
      <c r="A354" s="14">
        <v>1</v>
      </c>
      <c r="B354" s="16" t="s">
        <v>135</v>
      </c>
      <c r="C354" s="45" t="s">
        <v>136</v>
      </c>
      <c r="D354" s="19">
        <v>30000</v>
      </c>
      <c r="E354" s="14" t="s">
        <v>31</v>
      </c>
      <c r="F354" s="14" t="s">
        <v>139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s="1" customFormat="1" ht="20.25">
      <c r="A355" s="14"/>
      <c r="B355" s="45"/>
      <c r="C355" s="45" t="s">
        <v>137</v>
      </c>
      <c r="D355" s="19"/>
      <c r="E355" s="14" t="s">
        <v>140</v>
      </c>
      <c r="F355" s="14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s="1" customFormat="1" ht="20.25">
      <c r="A356" s="14"/>
      <c r="B356" s="45"/>
      <c r="C356" s="45" t="s">
        <v>138</v>
      </c>
      <c r="D356" s="46"/>
      <c r="E356" s="14"/>
      <c r="F356" s="14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s="1" customFormat="1" ht="20.25">
      <c r="A357" s="14"/>
      <c r="B357" s="45"/>
      <c r="C357" s="45"/>
      <c r="D357" s="46"/>
      <c r="E357" s="14"/>
      <c r="F357" s="14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s="1" customFormat="1" ht="20.25">
      <c r="A358" s="14">
        <v>2</v>
      </c>
      <c r="B358" s="45" t="s">
        <v>35</v>
      </c>
      <c r="C358" s="45" t="s">
        <v>141</v>
      </c>
      <c r="D358" s="46">
        <v>30000</v>
      </c>
      <c r="E358" s="14" t="s">
        <v>32</v>
      </c>
      <c r="F358" s="14" t="s">
        <v>139</v>
      </c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5"/>
      <c r="R358" s="25"/>
    </row>
    <row r="359" spans="1:18" s="1" customFormat="1" ht="20.25">
      <c r="A359" s="14"/>
      <c r="B359" s="45"/>
      <c r="C359" s="45" t="s">
        <v>142</v>
      </c>
      <c r="D359" s="46"/>
      <c r="E359" s="14"/>
      <c r="F359" s="14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5"/>
      <c r="R359" s="25"/>
    </row>
    <row r="360" spans="1:18" s="1" customFormat="1" ht="20.25">
      <c r="A360" s="14"/>
      <c r="B360" s="45"/>
      <c r="C360" s="45" t="s">
        <v>143</v>
      </c>
      <c r="D360" s="46"/>
      <c r="E360" s="14"/>
      <c r="F360" s="14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5"/>
      <c r="R360" s="25"/>
    </row>
    <row r="361" spans="1:18" s="1" customFormat="1" ht="20.25">
      <c r="A361" s="11"/>
      <c r="B361" s="124" t="s">
        <v>313</v>
      </c>
      <c r="C361" s="92"/>
      <c r="D361" s="126">
        <f>D354+D358</f>
        <v>60000</v>
      </c>
      <c r="E361" s="101"/>
      <c r="F361" s="124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3"/>
      <c r="R361" s="23"/>
    </row>
    <row r="362" spans="1:18" s="1" customFormat="1" ht="20.25">
      <c r="A362" s="146"/>
      <c r="B362" s="50" t="s">
        <v>199</v>
      </c>
      <c r="C362" s="146"/>
      <c r="D362" s="147">
        <f>D352+D361</f>
        <v>200000</v>
      </c>
      <c r="E362" s="88"/>
      <c r="F362" s="148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02"/>
    </row>
    <row r="363" spans="1:18" s="1" customFormat="1" ht="20.25">
      <c r="A363" s="24"/>
      <c r="B363" s="54"/>
      <c r="C363" s="54" t="s">
        <v>365</v>
      </c>
      <c r="D363" s="99"/>
      <c r="E363" s="63"/>
      <c r="F363" s="90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7"/>
      <c r="R363" s="27"/>
    </row>
    <row r="364" spans="1:18" ht="20.25">
      <c r="A364" s="170" t="s">
        <v>42</v>
      </c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</row>
    <row r="365" spans="1:18" ht="20.25">
      <c r="A365" s="170" t="s">
        <v>53</v>
      </c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</row>
    <row r="366" spans="1:18" ht="20.25">
      <c r="A366" s="69" t="s">
        <v>27</v>
      </c>
      <c r="B366" s="69"/>
      <c r="C366" s="71" t="s">
        <v>62</v>
      </c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70"/>
      <c r="P366" s="77" t="s">
        <v>36</v>
      </c>
      <c r="Q366" s="78"/>
      <c r="R366" s="37"/>
    </row>
    <row r="367" spans="1:18" ht="20.25">
      <c r="A367" s="74" t="s">
        <v>355</v>
      </c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83"/>
      <c r="R367" s="83"/>
    </row>
    <row r="368" spans="1:18" ht="20.25">
      <c r="A368" s="74" t="s">
        <v>314</v>
      </c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83"/>
      <c r="R368" s="83"/>
    </row>
    <row r="369" spans="1:18" ht="20.25">
      <c r="A369" s="4" t="s">
        <v>17</v>
      </c>
      <c r="B369" s="5" t="s">
        <v>44</v>
      </c>
      <c r="C369" s="4" t="s">
        <v>45</v>
      </c>
      <c r="D369" s="4" t="s">
        <v>1</v>
      </c>
      <c r="E369" s="4" t="s">
        <v>3</v>
      </c>
      <c r="F369" s="43" t="s">
        <v>46</v>
      </c>
      <c r="G369" s="175" t="s">
        <v>52</v>
      </c>
      <c r="H369" s="175"/>
      <c r="I369" s="175"/>
      <c r="J369" s="175" t="s">
        <v>54</v>
      </c>
      <c r="K369" s="175"/>
      <c r="L369" s="175"/>
      <c r="M369" s="175"/>
      <c r="N369" s="175"/>
      <c r="O369" s="175"/>
      <c r="P369" s="175"/>
      <c r="Q369" s="175"/>
      <c r="R369" s="175"/>
    </row>
    <row r="370" spans="1:18" ht="20.25">
      <c r="A370" s="8" t="s">
        <v>16</v>
      </c>
      <c r="B370" s="9"/>
      <c r="C370" s="64"/>
      <c r="D370" s="8" t="s">
        <v>2</v>
      </c>
      <c r="E370" s="8" t="s">
        <v>0</v>
      </c>
      <c r="F370" s="61" t="s">
        <v>47</v>
      </c>
      <c r="G370" s="11" t="s">
        <v>4</v>
      </c>
      <c r="H370" s="11" t="s">
        <v>5</v>
      </c>
      <c r="I370" s="11" t="s">
        <v>6</v>
      </c>
      <c r="J370" s="11" t="s">
        <v>7</v>
      </c>
      <c r="K370" s="11" t="s">
        <v>8</v>
      </c>
      <c r="L370" s="11" t="s">
        <v>9</v>
      </c>
      <c r="M370" s="11" t="s">
        <v>10</v>
      </c>
      <c r="N370" s="11" t="s">
        <v>11</v>
      </c>
      <c r="O370" s="11" t="s">
        <v>12</v>
      </c>
      <c r="P370" s="11" t="s">
        <v>13</v>
      </c>
      <c r="Q370" s="11" t="s">
        <v>14</v>
      </c>
      <c r="R370" s="11" t="s">
        <v>15</v>
      </c>
    </row>
    <row r="371" spans="1:18" ht="20.25">
      <c r="A371" s="4">
        <v>1</v>
      </c>
      <c r="B371" s="45" t="s">
        <v>316</v>
      </c>
      <c r="C371" s="15" t="s">
        <v>318</v>
      </c>
      <c r="D371" s="46">
        <v>500000</v>
      </c>
      <c r="E371" s="49" t="s">
        <v>181</v>
      </c>
      <c r="F371" s="49" t="s">
        <v>139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>
      <c r="A372" s="18"/>
      <c r="B372" s="45" t="s">
        <v>317</v>
      </c>
      <c r="C372" s="45" t="s">
        <v>319</v>
      </c>
      <c r="D372" s="46"/>
      <c r="E372" s="41"/>
      <c r="F372" s="49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ht="20.25">
      <c r="A373" s="18"/>
      <c r="B373" s="45"/>
      <c r="C373" s="45"/>
      <c r="D373" s="36"/>
      <c r="E373" s="41"/>
      <c r="F373" s="2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ht="20.25">
      <c r="A374" s="18">
        <v>2</v>
      </c>
      <c r="B374" s="45" t="s">
        <v>320</v>
      </c>
      <c r="C374" s="45" t="s">
        <v>322</v>
      </c>
      <c r="D374" s="36">
        <v>20000</v>
      </c>
      <c r="E374" s="41" t="s">
        <v>181</v>
      </c>
      <c r="F374" s="28" t="s">
        <v>139</v>
      </c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ht="20.25">
      <c r="A375" s="18"/>
      <c r="B375" s="45" t="s">
        <v>321</v>
      </c>
      <c r="C375" s="45" t="s">
        <v>323</v>
      </c>
      <c r="D375" s="36"/>
      <c r="E375" s="41"/>
      <c r="F375" s="2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ht="20.25">
      <c r="A376" s="18"/>
      <c r="B376" s="45"/>
      <c r="C376" s="45"/>
      <c r="D376" s="46"/>
      <c r="E376" s="41"/>
      <c r="F376" s="2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ht="20.25">
      <c r="A377" s="18">
        <v>3</v>
      </c>
      <c r="B377" s="45" t="s">
        <v>324</v>
      </c>
      <c r="C377" s="45" t="s">
        <v>325</v>
      </c>
      <c r="D377" s="46">
        <v>100000</v>
      </c>
      <c r="E377" s="41" t="s">
        <v>181</v>
      </c>
      <c r="F377" s="28" t="s">
        <v>139</v>
      </c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ht="20.25">
      <c r="A378" s="18"/>
      <c r="B378" s="45"/>
      <c r="C378" s="45"/>
      <c r="D378" s="21"/>
      <c r="E378" s="41"/>
      <c r="F378" s="2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ht="20.25">
      <c r="A379" s="18">
        <v>4</v>
      </c>
      <c r="B379" s="45" t="s">
        <v>326</v>
      </c>
      <c r="C379" s="45" t="s">
        <v>327</v>
      </c>
      <c r="D379" s="46">
        <v>8000</v>
      </c>
      <c r="E379" s="41" t="s">
        <v>181</v>
      </c>
      <c r="F379" s="28" t="s">
        <v>139</v>
      </c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ht="18.75">
      <c r="A380" s="14"/>
      <c r="B380" s="45"/>
      <c r="C380" s="45" t="s">
        <v>328</v>
      </c>
      <c r="D380" s="55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18.75">
      <c r="A381" s="14"/>
      <c r="B381" s="45"/>
      <c r="C381" s="45" t="s">
        <v>329</v>
      </c>
      <c r="D381" s="55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18.75">
      <c r="A382" s="14"/>
      <c r="B382" s="45"/>
      <c r="C382" s="45"/>
      <c r="D382" s="55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18.75">
      <c r="A383" s="14">
        <v>5</v>
      </c>
      <c r="B383" s="45" t="s">
        <v>330</v>
      </c>
      <c r="C383" s="45" t="s">
        <v>331</v>
      </c>
      <c r="D383" s="96">
        <v>300000</v>
      </c>
      <c r="E383" s="41" t="s">
        <v>181</v>
      </c>
      <c r="F383" s="14" t="s">
        <v>26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18.75">
      <c r="A384" s="14"/>
      <c r="B384" s="45"/>
      <c r="C384" s="15"/>
      <c r="D384" s="66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18.75">
      <c r="A385" s="14"/>
      <c r="B385" s="45"/>
      <c r="C385" s="15"/>
      <c r="D385" s="48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18.75">
      <c r="A386" s="14">
        <v>6</v>
      </c>
      <c r="B386" s="45" t="s">
        <v>332</v>
      </c>
      <c r="C386" s="15" t="s">
        <v>334</v>
      </c>
      <c r="D386" s="66">
        <v>30000</v>
      </c>
      <c r="E386" s="14" t="s">
        <v>181</v>
      </c>
      <c r="F386" s="14" t="s">
        <v>139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18.75">
      <c r="A387" s="14"/>
      <c r="B387" s="45" t="s">
        <v>333</v>
      </c>
      <c r="C387" s="15" t="s">
        <v>335</v>
      </c>
      <c r="D387" s="48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18.75">
      <c r="A388" s="14"/>
      <c r="B388" s="45"/>
      <c r="C388" s="15" t="s">
        <v>336</v>
      </c>
      <c r="D388" s="48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18.75">
      <c r="A389" s="14"/>
      <c r="B389" s="45"/>
      <c r="C389" s="15"/>
      <c r="D389" s="55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18.75">
      <c r="A390" s="14">
        <v>7</v>
      </c>
      <c r="B390" s="45" t="s">
        <v>337</v>
      </c>
      <c r="C390" s="15" t="s">
        <v>338</v>
      </c>
      <c r="D390" s="55">
        <v>50000</v>
      </c>
      <c r="E390" s="14" t="s">
        <v>181</v>
      </c>
      <c r="F390" s="14" t="s">
        <v>148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18.75">
      <c r="A391" s="14"/>
      <c r="B391" s="45"/>
      <c r="C391" s="15"/>
      <c r="D391" s="55"/>
      <c r="E391" s="14"/>
      <c r="F391" s="14" t="s">
        <v>229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18.75">
      <c r="A392" s="14"/>
      <c r="B392" s="45"/>
      <c r="C392" s="15"/>
      <c r="D392" s="55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18.75">
      <c r="A393" s="14"/>
      <c r="B393" s="4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18.75">
      <c r="A394" s="14"/>
      <c r="B394" s="4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18.75">
      <c r="A395" s="14"/>
      <c r="B395" s="45"/>
      <c r="C395" s="15"/>
      <c r="D395" s="94"/>
      <c r="E395" s="14"/>
      <c r="F395" s="14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8.75">
      <c r="A396" s="16"/>
      <c r="B396" s="45"/>
      <c r="C396" s="15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8.75">
      <c r="A397" s="16"/>
      <c r="B397" s="45"/>
      <c r="C397" s="15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8.75">
      <c r="A398" s="124" t="s">
        <v>18</v>
      </c>
      <c r="B398" s="50" t="s">
        <v>59</v>
      </c>
      <c r="C398" s="50"/>
      <c r="D398" s="150">
        <f>D371+D374+D377+D379+D383+D386+D390</f>
        <v>1008000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ht="18.75">
      <c r="A399" s="106"/>
      <c r="B399" s="112"/>
      <c r="C399" s="112"/>
      <c r="D399" s="151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1:18" ht="18.75">
      <c r="A400" s="106"/>
      <c r="B400" s="112"/>
      <c r="C400" s="112"/>
      <c r="D400" s="151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</sheetData>
  <sheetProtection/>
  <mergeCells count="52">
    <mergeCell ref="A218:R218"/>
    <mergeCell ref="A217:R217"/>
    <mergeCell ref="A328:R328"/>
    <mergeCell ref="G297:I297"/>
    <mergeCell ref="J297:R297"/>
    <mergeCell ref="J43:R43"/>
    <mergeCell ref="A73:R73"/>
    <mergeCell ref="A74:R74"/>
    <mergeCell ref="A75:R75"/>
    <mergeCell ref="G79:I79"/>
    <mergeCell ref="J369:R369"/>
    <mergeCell ref="G369:I369"/>
    <mergeCell ref="J261:R261"/>
    <mergeCell ref="A145:R145"/>
    <mergeCell ref="A146:R146"/>
    <mergeCell ref="A147:R147"/>
    <mergeCell ref="G151:I151"/>
    <mergeCell ref="J151:R151"/>
    <mergeCell ref="A109:R109"/>
    <mergeCell ref="A110:R110"/>
    <mergeCell ref="A111:R111"/>
    <mergeCell ref="G115:I115"/>
    <mergeCell ref="J115:R115"/>
    <mergeCell ref="A329:R329"/>
    <mergeCell ref="A365:R365"/>
    <mergeCell ref="A256:R256"/>
    <mergeCell ref="A257:R257"/>
    <mergeCell ref="A364:R364"/>
    <mergeCell ref="G261:I261"/>
    <mergeCell ref="A293:R293"/>
    <mergeCell ref="G333:I333"/>
    <mergeCell ref="J333:R333"/>
    <mergeCell ref="J79:R79"/>
    <mergeCell ref="A219:R219"/>
    <mergeCell ref="G223:I223"/>
    <mergeCell ref="J223:R223"/>
    <mergeCell ref="A255:R255"/>
    <mergeCell ref="A292:R292"/>
    <mergeCell ref="A182:R182"/>
    <mergeCell ref="A183:R183"/>
    <mergeCell ref="G187:I187"/>
    <mergeCell ref="J187:R187"/>
    <mergeCell ref="A1:R1"/>
    <mergeCell ref="A2:R2"/>
    <mergeCell ref="A3:R3"/>
    <mergeCell ref="G7:I7"/>
    <mergeCell ref="J7:R7"/>
    <mergeCell ref="A181:R181"/>
    <mergeCell ref="A37:R37"/>
    <mergeCell ref="A38:R38"/>
    <mergeCell ref="A39:R39"/>
    <mergeCell ref="G43:I43"/>
  </mergeCells>
  <printOptions/>
  <pageMargins left="0.35" right="0.1968503937007874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7">
      <selection activeCell="A28" sqref="A28:F28"/>
    </sheetView>
  </sheetViews>
  <sheetFormatPr defaultColWidth="9.140625" defaultRowHeight="12.75"/>
  <cols>
    <col min="1" max="1" width="50.7109375" style="0" customWidth="1"/>
    <col min="2" max="2" width="15.00390625" style="0" customWidth="1"/>
    <col min="3" max="3" width="16.140625" style="0" customWidth="1"/>
    <col min="4" max="4" width="16.8515625" style="0" customWidth="1"/>
    <col min="5" max="5" width="21.140625" style="0" customWidth="1"/>
    <col min="6" max="6" width="21.7109375" style="0" customWidth="1"/>
  </cols>
  <sheetData>
    <row r="1" spans="1:9" ht="20.25">
      <c r="A1" s="152"/>
      <c r="B1" s="170" t="s">
        <v>339</v>
      </c>
      <c r="C1" s="170"/>
      <c r="D1" s="152"/>
      <c r="E1" s="24"/>
      <c r="F1" s="22" t="s">
        <v>340</v>
      </c>
      <c r="G1" s="152">
        <v>102</v>
      </c>
      <c r="H1" s="149">
        <v>100</v>
      </c>
      <c r="I1" s="153">
        <v>29520000</v>
      </c>
    </row>
    <row r="2" spans="1:14" ht="23.25">
      <c r="A2" s="170" t="s">
        <v>341</v>
      </c>
      <c r="B2" s="170"/>
      <c r="C2" s="170"/>
      <c r="D2" s="170"/>
      <c r="E2" s="170"/>
      <c r="F2" s="170"/>
      <c r="G2" s="152"/>
      <c r="H2" s="152"/>
      <c r="I2" s="152"/>
      <c r="J2" s="154"/>
      <c r="K2" s="154"/>
      <c r="L2" s="154"/>
      <c r="M2" s="154"/>
      <c r="N2" s="154"/>
    </row>
    <row r="3" spans="1:13" ht="23.25">
      <c r="A3" s="170" t="s">
        <v>53</v>
      </c>
      <c r="B3" s="170"/>
      <c r="C3" s="170"/>
      <c r="D3" s="170"/>
      <c r="E3" s="170"/>
      <c r="F3" s="170"/>
      <c r="G3" s="152"/>
      <c r="H3" s="152"/>
      <c r="I3" s="152"/>
      <c r="J3" s="154"/>
      <c r="K3" s="154"/>
      <c r="L3" s="154"/>
      <c r="M3" s="154"/>
    </row>
    <row r="4" spans="1:6" s="156" customFormat="1" ht="23.25" customHeight="1">
      <c r="A4" s="176" t="s">
        <v>352</v>
      </c>
      <c r="B4" s="176"/>
      <c r="C4" s="176"/>
      <c r="D4" s="176"/>
      <c r="E4" s="176"/>
      <c r="F4" s="176"/>
    </row>
    <row r="5" spans="1:6" ht="20.25">
      <c r="A5" s="97" t="s">
        <v>342</v>
      </c>
      <c r="B5" s="155" t="s">
        <v>343</v>
      </c>
      <c r="C5" s="155" t="s">
        <v>344</v>
      </c>
      <c r="D5" s="155" t="s">
        <v>345</v>
      </c>
      <c r="E5" s="155" t="s">
        <v>346</v>
      </c>
      <c r="F5" s="155" t="s">
        <v>347</v>
      </c>
    </row>
    <row r="6" spans="1:6" ht="20.25">
      <c r="A6" s="65"/>
      <c r="B6" s="148" t="s">
        <v>348</v>
      </c>
      <c r="C6" s="148" t="s">
        <v>349</v>
      </c>
      <c r="D6" s="148"/>
      <c r="E6" s="148" t="s">
        <v>350</v>
      </c>
      <c r="F6" s="148" t="s">
        <v>351</v>
      </c>
    </row>
    <row r="7" spans="1:6" ht="18.75">
      <c r="A7" s="158" t="s">
        <v>61</v>
      </c>
      <c r="B7" s="31"/>
      <c r="C7" s="31"/>
      <c r="D7" s="31"/>
      <c r="E7" s="31"/>
      <c r="F7" s="16"/>
    </row>
    <row r="8" spans="1:6" ht="18.75">
      <c r="A8" s="16" t="s">
        <v>43</v>
      </c>
      <c r="B8" s="14">
        <v>17</v>
      </c>
      <c r="C8" s="14">
        <f>17*100/20</f>
        <v>85</v>
      </c>
      <c r="D8" s="96">
        <v>2408946</v>
      </c>
      <c r="E8" s="157">
        <f>D8*100/3595000</f>
        <v>67.00823365785814</v>
      </c>
      <c r="F8" s="14" t="s">
        <v>25</v>
      </c>
    </row>
    <row r="9" spans="1:6" ht="18.75">
      <c r="A9" s="16"/>
      <c r="B9" s="16"/>
      <c r="C9" s="16"/>
      <c r="D9" s="16"/>
      <c r="E9" s="16"/>
      <c r="F9" s="16"/>
    </row>
    <row r="10" spans="1:6" ht="18.75">
      <c r="A10" s="50" t="s">
        <v>18</v>
      </c>
      <c r="B10" s="50">
        <v>17</v>
      </c>
      <c r="C10" s="50">
        <f>17*100/20</f>
        <v>85</v>
      </c>
      <c r="D10" s="150">
        <v>2408946</v>
      </c>
      <c r="E10" s="162">
        <f>D10*100/3595000</f>
        <v>67.00823365785814</v>
      </c>
      <c r="F10" s="163"/>
    </row>
    <row r="11" spans="1:6" ht="18.75">
      <c r="A11" s="158" t="s">
        <v>353</v>
      </c>
      <c r="B11" s="31"/>
      <c r="C11" s="31"/>
      <c r="D11" s="31"/>
      <c r="E11" s="31"/>
      <c r="F11" s="31"/>
    </row>
    <row r="12" spans="1:6" ht="18.75">
      <c r="A12" s="161" t="s">
        <v>354</v>
      </c>
      <c r="B12" s="16"/>
      <c r="C12" s="16"/>
      <c r="D12" s="16"/>
      <c r="E12" s="16"/>
      <c r="F12" s="16"/>
    </row>
    <row r="13" spans="1:6" ht="18.75">
      <c r="A13" s="16" t="s">
        <v>304</v>
      </c>
      <c r="B13" s="14">
        <v>5</v>
      </c>
      <c r="C13" s="14">
        <f>B13*100/5</f>
        <v>100</v>
      </c>
      <c r="D13" s="96">
        <v>39000</v>
      </c>
      <c r="E13" s="157">
        <f>D13*100/410000</f>
        <v>9.512195121951219</v>
      </c>
      <c r="F13" s="14" t="s">
        <v>356</v>
      </c>
    </row>
    <row r="14" spans="1:6" ht="18.75">
      <c r="A14" s="16" t="s">
        <v>305</v>
      </c>
      <c r="B14" s="14">
        <v>3</v>
      </c>
      <c r="C14" s="14">
        <f>B14*100/3</f>
        <v>100</v>
      </c>
      <c r="D14" s="96">
        <v>140000</v>
      </c>
      <c r="E14" s="14">
        <f>D14*100/140000</f>
        <v>100</v>
      </c>
      <c r="F14" s="14" t="s">
        <v>34</v>
      </c>
    </row>
    <row r="15" spans="1:6" ht="18.75">
      <c r="A15" s="16" t="s">
        <v>306</v>
      </c>
      <c r="B15" s="14">
        <v>6</v>
      </c>
      <c r="C15" s="14">
        <f>B15*100/10</f>
        <v>60</v>
      </c>
      <c r="D15" s="96">
        <v>290000</v>
      </c>
      <c r="E15" s="157">
        <f>D15*100/980000</f>
        <v>29.591836734693878</v>
      </c>
      <c r="F15" s="14" t="s">
        <v>139</v>
      </c>
    </row>
    <row r="16" spans="1:6" ht="18.75">
      <c r="A16" s="16" t="s">
        <v>308</v>
      </c>
      <c r="B16" s="14">
        <v>4</v>
      </c>
      <c r="C16" s="14">
        <f>B16*100/4</f>
        <v>100</v>
      </c>
      <c r="D16" s="96">
        <v>90000</v>
      </c>
      <c r="E16" s="14">
        <f>D16*100/90000</f>
        <v>100</v>
      </c>
      <c r="F16" s="14" t="s">
        <v>139</v>
      </c>
    </row>
    <row r="17" spans="1:6" ht="18.75">
      <c r="A17" s="16" t="s">
        <v>309</v>
      </c>
      <c r="B17" s="14">
        <v>4</v>
      </c>
      <c r="C17" s="14">
        <f>B17*100/4</f>
        <v>100</v>
      </c>
      <c r="D17" s="96">
        <v>12641600</v>
      </c>
      <c r="E17" s="157">
        <f>D17*100/13977600</f>
        <v>90.44184981684981</v>
      </c>
      <c r="F17" s="14" t="s">
        <v>357</v>
      </c>
    </row>
    <row r="18" spans="1:6" ht="18.75">
      <c r="A18" s="16"/>
      <c r="B18" s="14"/>
      <c r="C18" s="14"/>
      <c r="D18" s="14"/>
      <c r="E18" s="14"/>
      <c r="F18" s="14"/>
    </row>
    <row r="19" spans="1:6" ht="18.75">
      <c r="A19" s="50" t="s">
        <v>18</v>
      </c>
      <c r="B19" s="50">
        <f>B13+B14+B15+B16+B17</f>
        <v>22</v>
      </c>
      <c r="C19" s="162">
        <f>B19*100/26</f>
        <v>84.61538461538461</v>
      </c>
      <c r="D19" s="150">
        <f>D13+D14+D15+D16+D17</f>
        <v>13200600</v>
      </c>
      <c r="E19" s="162">
        <f>D19*100/15228600</f>
        <v>86.68295181434932</v>
      </c>
      <c r="F19" s="50"/>
    </row>
    <row r="20" spans="1:6" ht="18.75">
      <c r="A20" s="158" t="s">
        <v>222</v>
      </c>
      <c r="B20" s="52"/>
      <c r="C20" s="159"/>
      <c r="D20" s="52"/>
      <c r="E20" s="159"/>
      <c r="F20" s="52"/>
    </row>
    <row r="21" spans="1:6" ht="18.75">
      <c r="A21" s="16" t="s">
        <v>50</v>
      </c>
      <c r="B21" s="14">
        <v>6</v>
      </c>
      <c r="C21" s="160">
        <f>B21*10/7</f>
        <v>8.571428571428571</v>
      </c>
      <c r="D21" s="96">
        <v>3340854</v>
      </c>
      <c r="E21" s="160">
        <f>D21*100/4927126</f>
        <v>67.80532911072297</v>
      </c>
      <c r="F21" s="14" t="s">
        <v>228</v>
      </c>
    </row>
    <row r="22" spans="1:6" ht="18.75">
      <c r="A22" s="16" t="s">
        <v>270</v>
      </c>
      <c r="B22" s="14">
        <v>3</v>
      </c>
      <c r="C22" s="159">
        <f>B22*100/6</f>
        <v>50</v>
      </c>
      <c r="D22" s="96">
        <v>420000</v>
      </c>
      <c r="E22" s="160">
        <f>D22*100/530000</f>
        <v>79.24528301886792</v>
      </c>
      <c r="F22" s="14" t="s">
        <v>228</v>
      </c>
    </row>
    <row r="23" spans="1:6" ht="18.75">
      <c r="A23" s="16"/>
      <c r="B23" s="14"/>
      <c r="C23" s="159"/>
      <c r="D23" s="14"/>
      <c r="E23" s="159"/>
      <c r="F23" s="14"/>
    </row>
    <row r="24" spans="1:6" ht="18.75">
      <c r="A24" s="16"/>
      <c r="B24" s="14"/>
      <c r="C24" s="159"/>
      <c r="D24" s="14"/>
      <c r="E24" s="159"/>
      <c r="F24" s="14"/>
    </row>
    <row r="25" spans="1:6" ht="18.75">
      <c r="A25" s="50" t="s">
        <v>18</v>
      </c>
      <c r="B25" s="50">
        <f>B21+B22</f>
        <v>9</v>
      </c>
      <c r="C25" s="164">
        <f>B25*100/13</f>
        <v>69.23076923076923</v>
      </c>
      <c r="D25" s="150">
        <f>D21+D22</f>
        <v>3760854</v>
      </c>
      <c r="E25" s="164">
        <f>D25*100/5457126</f>
        <v>68.91638565794523</v>
      </c>
      <c r="F25" s="124"/>
    </row>
    <row r="26" spans="1:6" ht="18.75">
      <c r="A26" s="15"/>
      <c r="B26" s="159"/>
      <c r="C26" s="159"/>
      <c r="D26" s="159"/>
      <c r="E26" s="159"/>
      <c r="F26" s="159"/>
    </row>
    <row r="27" spans="1:6" ht="20.25">
      <c r="A27" s="152"/>
      <c r="B27" s="170" t="s">
        <v>359</v>
      </c>
      <c r="C27" s="170"/>
      <c r="D27" s="152"/>
      <c r="E27" s="24"/>
      <c r="F27" s="22" t="s">
        <v>340</v>
      </c>
    </row>
    <row r="28" spans="1:6" ht="20.25">
      <c r="A28" s="170" t="s">
        <v>341</v>
      </c>
      <c r="B28" s="170"/>
      <c r="C28" s="170"/>
      <c r="D28" s="170"/>
      <c r="E28" s="170"/>
      <c r="F28" s="170"/>
    </row>
    <row r="29" spans="1:6" ht="20.25">
      <c r="A29" s="170" t="s">
        <v>53</v>
      </c>
      <c r="B29" s="170"/>
      <c r="C29" s="170"/>
      <c r="D29" s="170"/>
      <c r="E29" s="170"/>
      <c r="F29" s="170"/>
    </row>
    <row r="30" spans="1:6" ht="20.25">
      <c r="A30" s="176" t="s">
        <v>352</v>
      </c>
      <c r="B30" s="176"/>
      <c r="C30" s="176"/>
      <c r="D30" s="176"/>
      <c r="E30" s="176"/>
      <c r="F30" s="176"/>
    </row>
    <row r="31" spans="1:6" ht="20.25">
      <c r="A31" s="97" t="s">
        <v>342</v>
      </c>
      <c r="B31" s="155" t="s">
        <v>343</v>
      </c>
      <c r="C31" s="155" t="s">
        <v>344</v>
      </c>
      <c r="D31" s="155" t="s">
        <v>345</v>
      </c>
      <c r="E31" s="155" t="s">
        <v>346</v>
      </c>
      <c r="F31" s="155" t="s">
        <v>347</v>
      </c>
    </row>
    <row r="32" spans="1:6" ht="20.25">
      <c r="A32" s="65"/>
      <c r="B32" s="148" t="s">
        <v>348</v>
      </c>
      <c r="C32" s="148" t="s">
        <v>349</v>
      </c>
      <c r="D32" s="148"/>
      <c r="E32" s="148" t="s">
        <v>350</v>
      </c>
      <c r="F32" s="148" t="s">
        <v>351</v>
      </c>
    </row>
    <row r="33" spans="1:6" ht="18.75">
      <c r="A33" s="158" t="s">
        <v>315</v>
      </c>
      <c r="B33" s="52"/>
      <c r="C33" s="159"/>
      <c r="D33" s="52"/>
      <c r="E33" s="159"/>
      <c r="F33" s="52"/>
    </row>
    <row r="34" spans="1:6" ht="18.75">
      <c r="A34" s="16" t="s">
        <v>282</v>
      </c>
      <c r="B34" s="14">
        <v>4</v>
      </c>
      <c r="C34" s="160">
        <f>B34*100/4</f>
        <v>100</v>
      </c>
      <c r="D34" s="96">
        <v>140000</v>
      </c>
      <c r="E34" s="160">
        <f>D34*100/360000</f>
        <v>38.888888888888886</v>
      </c>
      <c r="F34" s="14" t="s">
        <v>358</v>
      </c>
    </row>
    <row r="35" spans="1:6" ht="18.75">
      <c r="A35" s="16" t="s">
        <v>312</v>
      </c>
      <c r="B35" s="14">
        <v>2</v>
      </c>
      <c r="C35" s="159">
        <f>B35*100/2</f>
        <v>100</v>
      </c>
      <c r="D35" s="96">
        <v>60000</v>
      </c>
      <c r="E35" s="160">
        <f>D35*100/60000</f>
        <v>100</v>
      </c>
      <c r="F35" s="14" t="s">
        <v>139</v>
      </c>
    </row>
    <row r="36" spans="1:6" ht="18.75">
      <c r="A36" s="16"/>
      <c r="B36" s="14"/>
      <c r="C36" s="159"/>
      <c r="D36" s="14"/>
      <c r="E36" s="159"/>
      <c r="F36" s="14"/>
    </row>
    <row r="37" spans="1:6" ht="18.75">
      <c r="A37" s="16"/>
      <c r="B37" s="14"/>
      <c r="C37" s="159"/>
      <c r="D37" s="14"/>
      <c r="E37" s="159"/>
      <c r="F37" s="14"/>
    </row>
    <row r="38" spans="1:6" ht="18.75">
      <c r="A38" s="50" t="s">
        <v>18</v>
      </c>
      <c r="B38" s="50">
        <f>B34+B35</f>
        <v>6</v>
      </c>
      <c r="C38" s="164">
        <f>B38*100/6</f>
        <v>100</v>
      </c>
      <c r="D38" s="150">
        <f>D34+D35</f>
        <v>200000</v>
      </c>
      <c r="E38" s="164">
        <f>D38*100/420000</f>
        <v>47.61904761904762</v>
      </c>
      <c r="F38" s="50"/>
    </row>
    <row r="39" spans="1:6" ht="18.75">
      <c r="A39" s="158" t="s">
        <v>355</v>
      </c>
      <c r="B39" s="31"/>
      <c r="C39" s="31"/>
      <c r="D39" s="31"/>
      <c r="E39" s="31"/>
      <c r="F39" s="31"/>
    </row>
    <row r="40" spans="1:6" ht="18.75">
      <c r="A40" s="16" t="s">
        <v>314</v>
      </c>
      <c r="B40" s="14">
        <v>7</v>
      </c>
      <c r="C40" s="14">
        <f>B40*100/14</f>
        <v>50</v>
      </c>
      <c r="D40" s="96">
        <v>1008000</v>
      </c>
      <c r="E40" s="157">
        <f>D40*100/1144000</f>
        <v>88.1118881118881</v>
      </c>
      <c r="F40" s="14" t="s">
        <v>139</v>
      </c>
    </row>
    <row r="41" spans="1:6" ht="18.75">
      <c r="A41" s="16"/>
      <c r="B41" s="16"/>
      <c r="C41" s="16"/>
      <c r="D41" s="16"/>
      <c r="E41" s="16"/>
      <c r="F41" s="16"/>
    </row>
    <row r="42" spans="1:6" ht="18.75">
      <c r="A42" s="33"/>
      <c r="B42" s="33"/>
      <c r="C42" s="33"/>
      <c r="D42" s="33"/>
      <c r="E42" s="33"/>
      <c r="F42" s="33"/>
    </row>
    <row r="43" spans="1:6" ht="18.75">
      <c r="A43" s="50" t="s">
        <v>18</v>
      </c>
      <c r="B43" s="50">
        <v>7</v>
      </c>
      <c r="C43" s="50">
        <f>B43*100/14</f>
        <v>50</v>
      </c>
      <c r="D43" s="150">
        <v>1008000</v>
      </c>
      <c r="E43" s="162">
        <f>D43*100/1144000</f>
        <v>88.1118881118881</v>
      </c>
      <c r="F43" s="163"/>
    </row>
    <row r="44" spans="1:6" ht="19.5" thickBot="1">
      <c r="A44" s="166" t="s">
        <v>18</v>
      </c>
      <c r="B44" s="166">
        <f>B10+B19+B25+B38+B43</f>
        <v>61</v>
      </c>
      <c r="C44" s="167">
        <f>B44*100/79</f>
        <v>77.21518987341773</v>
      </c>
      <c r="D44" s="168">
        <f>D10+D19+D25+D38+D43</f>
        <v>20578400</v>
      </c>
      <c r="E44" s="167">
        <f>D44*100/21579626</f>
        <v>95.36031810745932</v>
      </c>
      <c r="F44" s="165"/>
    </row>
    <row r="45" spans="1:6" ht="19.5" thickTop="1">
      <c r="A45" s="15"/>
      <c r="B45" s="15"/>
      <c r="C45" s="15"/>
      <c r="D45" s="15"/>
      <c r="E45" s="15"/>
      <c r="F45" s="15"/>
    </row>
    <row r="46" spans="1:6" ht="18.75">
      <c r="A46" s="15"/>
      <c r="B46" s="15"/>
      <c r="C46" s="15"/>
      <c r="D46" s="15"/>
      <c r="E46" s="15"/>
      <c r="F46" s="15"/>
    </row>
    <row r="47" spans="1:6" ht="18.75">
      <c r="A47" s="15"/>
      <c r="B47" s="15"/>
      <c r="C47" s="15"/>
      <c r="D47" s="15"/>
      <c r="E47" s="15"/>
      <c r="F47" s="15"/>
    </row>
    <row r="48" spans="1:6" ht="18.75">
      <c r="A48" s="15"/>
      <c r="B48" s="15"/>
      <c r="C48" s="15"/>
      <c r="D48" s="15"/>
      <c r="E48" s="15"/>
      <c r="F48" s="15"/>
    </row>
    <row r="49" spans="1:6" ht="18.75">
      <c r="A49" s="15"/>
      <c r="B49" s="15"/>
      <c r="C49" s="15"/>
      <c r="D49" s="15"/>
      <c r="E49" s="15"/>
      <c r="F49" s="15"/>
    </row>
    <row r="50" spans="1:6" ht="18.75">
      <c r="A50" s="15"/>
      <c r="B50" s="15"/>
      <c r="C50" s="15"/>
      <c r="D50" s="15"/>
      <c r="E50" s="15"/>
      <c r="F50" s="15"/>
    </row>
    <row r="51" spans="1:6" ht="18.75">
      <c r="A51" s="15"/>
      <c r="B51" s="15"/>
      <c r="C51" s="15"/>
      <c r="D51" s="15"/>
      <c r="E51" s="15"/>
      <c r="F51" s="15"/>
    </row>
    <row r="52" spans="1:6" ht="18.75">
      <c r="A52" s="15"/>
      <c r="B52" s="15"/>
      <c r="C52" s="15"/>
      <c r="D52" s="15"/>
      <c r="E52" s="15"/>
      <c r="F52" s="15"/>
    </row>
    <row r="53" spans="1:6" ht="18.75">
      <c r="A53" s="15"/>
      <c r="B53" s="15"/>
      <c r="C53" s="15"/>
      <c r="D53" s="15"/>
      <c r="E53" s="15"/>
      <c r="F53" s="15"/>
    </row>
    <row r="54" spans="1:6" ht="18.75">
      <c r="A54" s="15"/>
      <c r="B54" s="15"/>
      <c r="C54" s="15"/>
      <c r="D54" s="15"/>
      <c r="E54" s="15"/>
      <c r="F54" s="15"/>
    </row>
    <row r="55" spans="1:6" ht="18.75">
      <c r="A55" s="15"/>
      <c r="B55" s="15"/>
      <c r="C55" s="15"/>
      <c r="D55" s="15"/>
      <c r="E55" s="15"/>
      <c r="F55" s="15"/>
    </row>
    <row r="56" spans="1:6" ht="18.75">
      <c r="A56" s="15"/>
      <c r="B56" s="15"/>
      <c r="C56" s="15"/>
      <c r="D56" s="15"/>
      <c r="E56" s="15"/>
      <c r="F56" s="15"/>
    </row>
    <row r="57" spans="1:6" ht="18.75">
      <c r="A57" s="15"/>
      <c r="B57" s="15"/>
      <c r="C57" s="15"/>
      <c r="D57" s="15"/>
      <c r="E57" s="15"/>
      <c r="F57" s="15"/>
    </row>
    <row r="58" spans="1:6" ht="18.75">
      <c r="A58" s="15"/>
      <c r="B58" s="15"/>
      <c r="C58" s="15"/>
      <c r="D58" s="15"/>
      <c r="E58" s="15"/>
      <c r="F58" s="15"/>
    </row>
    <row r="59" spans="1:6" ht="18.75">
      <c r="A59" s="15"/>
      <c r="B59" s="15"/>
      <c r="C59" s="15"/>
      <c r="D59" s="15"/>
      <c r="E59" s="15"/>
      <c r="F59" s="15"/>
    </row>
  </sheetData>
  <sheetProtection/>
  <mergeCells count="8">
    <mergeCell ref="B1:C1"/>
    <mergeCell ref="B27:C27"/>
    <mergeCell ref="A2:F2"/>
    <mergeCell ref="A3:F3"/>
    <mergeCell ref="A4:F4"/>
    <mergeCell ref="A28:F28"/>
    <mergeCell ref="A29:F29"/>
    <mergeCell ref="A30:F30"/>
  </mergeCells>
  <printOptions/>
  <pageMargins left="0.39" right="0.33" top="0.47" bottom="0.984251968503937" header="0.3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90" zoomScaleNormal="90" zoomScaleSheetLayoutView="90" workbookViewId="0" topLeftCell="A1">
      <selection activeCell="M40" sqref="M40"/>
    </sheetView>
  </sheetViews>
  <sheetFormatPr defaultColWidth="9.140625" defaultRowHeight="12.75"/>
  <cols>
    <col min="1" max="1" width="5.8515625" style="0" customWidth="1"/>
    <col min="2" max="2" width="48.7109375" style="0" customWidth="1"/>
    <col min="3" max="3" width="51.7109375" style="0" customWidth="1"/>
    <col min="4" max="4" width="13.140625" style="0" customWidth="1"/>
    <col min="5" max="5" width="10.00390625" style="0" customWidth="1"/>
    <col min="6" max="6" width="9.7109375" style="0" customWidth="1"/>
    <col min="7" max="7" width="4.140625" style="0" customWidth="1"/>
    <col min="8" max="8" width="4.421875" style="0" customWidth="1"/>
    <col min="9" max="9" width="4.140625" style="0" customWidth="1"/>
    <col min="10" max="10" width="4.00390625" style="0" customWidth="1"/>
    <col min="11" max="11" width="3.8515625" style="0" customWidth="1"/>
    <col min="12" max="13" width="4.28125" style="0" customWidth="1"/>
    <col min="14" max="14" width="4.140625" style="0" customWidth="1"/>
    <col min="15" max="15" width="4.00390625" style="0" customWidth="1"/>
    <col min="16" max="16" width="4.140625" style="0" customWidth="1"/>
    <col min="17" max="18" width="4.00390625" style="0" customWidth="1"/>
    <col min="20" max="20" width="14.8515625" style="0" customWidth="1"/>
    <col min="21" max="21" width="15.7109375" style="0" customWidth="1"/>
  </cols>
  <sheetData>
    <row r="1" spans="1:18" ht="20.25">
      <c r="A1" s="169" t="s">
        <v>381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20.25">
      <c r="A2" s="170" t="s">
        <v>366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20.25">
      <c r="A3" s="170" t="s">
        <v>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20.25">
      <c r="A4" s="69" t="s">
        <v>27</v>
      </c>
      <c r="B4" s="69"/>
      <c r="C4" s="71" t="s">
        <v>62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178" t="s">
        <v>367</v>
      </c>
      <c r="O4" s="177"/>
      <c r="P4" s="177"/>
      <c r="Q4" s="177"/>
      <c r="R4" s="179"/>
    </row>
    <row r="5" spans="1:18" ht="20.25">
      <c r="A5" s="4" t="s">
        <v>17</v>
      </c>
      <c r="B5" s="5" t="s">
        <v>44</v>
      </c>
      <c r="C5" s="4" t="s">
        <v>45</v>
      </c>
      <c r="D5" s="4" t="s">
        <v>1</v>
      </c>
      <c r="E5" s="4" t="s">
        <v>3</v>
      </c>
      <c r="F5" s="43" t="s">
        <v>46</v>
      </c>
      <c r="G5" s="171" t="s">
        <v>52</v>
      </c>
      <c r="H5" s="172"/>
      <c r="I5" s="173"/>
      <c r="J5" s="171" t="s">
        <v>54</v>
      </c>
      <c r="K5" s="172"/>
      <c r="L5" s="172"/>
      <c r="M5" s="172"/>
      <c r="N5" s="172"/>
      <c r="O5" s="172"/>
      <c r="P5" s="172"/>
      <c r="Q5" s="172"/>
      <c r="R5" s="173"/>
    </row>
    <row r="6" spans="1:18" ht="20.25">
      <c r="A6" s="18" t="s">
        <v>16</v>
      </c>
      <c r="B6" s="35"/>
      <c r="C6" s="180"/>
      <c r="D6" s="18" t="s">
        <v>2</v>
      </c>
      <c r="E6" s="18" t="s">
        <v>0</v>
      </c>
      <c r="F6" s="49" t="s">
        <v>47</v>
      </c>
      <c r="G6" s="6" t="s">
        <v>4</v>
      </c>
      <c r="H6" s="4" t="s">
        <v>5</v>
      </c>
      <c r="I6" s="7" t="s">
        <v>6</v>
      </c>
      <c r="J6" s="6" t="s">
        <v>7</v>
      </c>
      <c r="K6" s="4" t="s">
        <v>8</v>
      </c>
      <c r="L6" s="5" t="s">
        <v>9</v>
      </c>
      <c r="M6" s="4" t="s">
        <v>10</v>
      </c>
      <c r="N6" s="5" t="s">
        <v>11</v>
      </c>
      <c r="O6" s="4" t="s">
        <v>12</v>
      </c>
      <c r="P6" s="5" t="s">
        <v>13</v>
      </c>
      <c r="Q6" s="4" t="s">
        <v>14</v>
      </c>
      <c r="R6" s="7" t="s">
        <v>15</v>
      </c>
    </row>
    <row r="7" spans="1:18" ht="20.25">
      <c r="A7" s="182" t="s">
        <v>368</v>
      </c>
      <c r="B7" s="183"/>
      <c r="C7" s="181"/>
      <c r="D7" s="13"/>
      <c r="E7" s="13"/>
      <c r="F7" s="13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/>
    </row>
    <row r="8" spans="1:19" ht="20.25">
      <c r="A8" s="14">
        <v>1</v>
      </c>
      <c r="B8" s="16" t="s">
        <v>369</v>
      </c>
      <c r="C8" s="16" t="s">
        <v>370</v>
      </c>
      <c r="D8" s="19">
        <v>5800</v>
      </c>
      <c r="E8" s="14" t="s">
        <v>181</v>
      </c>
      <c r="F8" s="14" t="s">
        <v>139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"/>
    </row>
    <row r="9" spans="1:19" ht="20.25">
      <c r="A9" s="14"/>
      <c r="B9" s="16"/>
      <c r="C9" s="16"/>
      <c r="D9" s="19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"/>
    </row>
    <row r="10" spans="1:19" ht="20.25">
      <c r="A10" s="14">
        <v>2</v>
      </c>
      <c r="B10" s="16" t="s">
        <v>371</v>
      </c>
      <c r="C10" s="16" t="s">
        <v>372</v>
      </c>
      <c r="D10" s="19">
        <v>14000</v>
      </c>
      <c r="E10" s="14" t="s">
        <v>181</v>
      </c>
      <c r="F10" s="14" t="s">
        <v>139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"/>
    </row>
    <row r="11" spans="1:19" ht="18.75">
      <c r="A11" s="14"/>
      <c r="B11" s="16"/>
      <c r="C11" s="16"/>
      <c r="D11" s="72"/>
      <c r="E11" s="72"/>
      <c r="F11" s="7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"/>
    </row>
    <row r="12" spans="1:19" ht="20.25">
      <c r="A12" s="14"/>
      <c r="B12" s="72"/>
      <c r="C12" s="72"/>
      <c r="D12" s="19"/>
      <c r="E12" s="14"/>
      <c r="F12" s="1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"/>
    </row>
    <row r="13" spans="1:19" ht="20.25">
      <c r="A13" s="14">
        <v>3</v>
      </c>
      <c r="B13" s="16" t="s">
        <v>378</v>
      </c>
      <c r="C13" s="16" t="s">
        <v>373</v>
      </c>
      <c r="D13" s="19">
        <f>16500+11000</f>
        <v>27500</v>
      </c>
      <c r="E13" s="14" t="s">
        <v>181</v>
      </c>
      <c r="F13" s="14" t="s">
        <v>139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"/>
    </row>
    <row r="14" spans="1:19" ht="20.25">
      <c r="A14" s="14"/>
      <c r="B14" s="16"/>
      <c r="C14" s="16"/>
      <c r="D14" s="19"/>
      <c r="E14" s="14"/>
      <c r="F14" s="1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"/>
    </row>
    <row r="15" spans="1:19" ht="20.25">
      <c r="A15" s="14">
        <v>4</v>
      </c>
      <c r="B15" s="16" t="s">
        <v>374</v>
      </c>
      <c r="C15" s="16" t="s">
        <v>374</v>
      </c>
      <c r="D15" s="19">
        <v>15700</v>
      </c>
      <c r="E15" s="14" t="s">
        <v>181</v>
      </c>
      <c r="F15" s="14" t="s">
        <v>139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"/>
    </row>
    <row r="16" spans="1:19" ht="20.25">
      <c r="A16" s="14"/>
      <c r="B16" s="16"/>
      <c r="C16" s="16"/>
      <c r="D16" s="19"/>
      <c r="E16" s="14"/>
      <c r="F16" s="1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"/>
    </row>
    <row r="17" spans="1:19" ht="20.25">
      <c r="A17" s="14"/>
      <c r="B17" s="16"/>
      <c r="C17" s="16"/>
      <c r="D17" s="19"/>
      <c r="E17" s="14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"/>
    </row>
    <row r="18" spans="1:19" ht="20.25">
      <c r="A18" s="14">
        <v>5</v>
      </c>
      <c r="B18" s="16" t="s">
        <v>375</v>
      </c>
      <c r="C18" s="16" t="s">
        <v>375</v>
      </c>
      <c r="D18" s="19">
        <v>470000</v>
      </c>
      <c r="E18" s="14" t="s">
        <v>181</v>
      </c>
      <c r="F18" s="14" t="s">
        <v>139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"/>
    </row>
    <row r="19" spans="1:19" ht="20.25">
      <c r="A19" s="14"/>
      <c r="B19" s="16"/>
      <c r="C19" s="16"/>
      <c r="D19" s="19"/>
      <c r="E19" s="14"/>
      <c r="F19" s="1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"/>
    </row>
    <row r="20" spans="1:19" ht="20.25">
      <c r="A20" s="14"/>
      <c r="B20" s="16"/>
      <c r="C20" s="16"/>
      <c r="D20" s="19"/>
      <c r="E20" s="14"/>
      <c r="F20" s="14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1"/>
    </row>
    <row r="21" spans="1:19" ht="20.25">
      <c r="A21" s="14">
        <v>6</v>
      </c>
      <c r="B21" s="16" t="s">
        <v>376</v>
      </c>
      <c r="C21" s="16" t="s">
        <v>376</v>
      </c>
      <c r="D21" s="19">
        <v>19000</v>
      </c>
      <c r="E21" s="14" t="s">
        <v>377</v>
      </c>
      <c r="F21" s="14" t="s">
        <v>139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"/>
    </row>
    <row r="22" spans="1:19" ht="20.25">
      <c r="A22" s="14"/>
      <c r="B22" s="16"/>
      <c r="C22" s="79"/>
      <c r="D22" s="19"/>
      <c r="E22" s="14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"/>
    </row>
    <row r="23" spans="1:19" ht="20.25">
      <c r="A23" s="14">
        <v>7</v>
      </c>
      <c r="B23" s="16" t="s">
        <v>379</v>
      </c>
      <c r="C23" s="16" t="s">
        <v>379</v>
      </c>
      <c r="D23" s="19">
        <v>48000</v>
      </c>
      <c r="E23" s="14" t="s">
        <v>377</v>
      </c>
      <c r="F23" s="14" t="s">
        <v>139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"/>
    </row>
    <row r="24" spans="1:19" ht="20.25">
      <c r="A24" s="14"/>
      <c r="B24" s="16"/>
      <c r="C24" s="16"/>
      <c r="D24" s="19"/>
      <c r="E24" s="14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"/>
    </row>
    <row r="25" spans="1:19" ht="18.75">
      <c r="A25" s="14"/>
      <c r="B25" s="72"/>
      <c r="C25" s="16"/>
      <c r="D25" s="72"/>
      <c r="E25" s="72"/>
      <c r="F25" s="7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"/>
    </row>
    <row r="26" spans="1:21" ht="18.75">
      <c r="A26" s="14"/>
      <c r="B26" s="72"/>
      <c r="C26" s="16"/>
      <c r="D26" s="72"/>
      <c r="E26" s="72"/>
      <c r="F26" s="7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"/>
      <c r="U26" t="s">
        <v>20</v>
      </c>
    </row>
    <row r="27" spans="1:19" ht="20.25">
      <c r="A27" s="14"/>
      <c r="B27" s="16"/>
      <c r="C27" s="16"/>
      <c r="D27" s="21"/>
      <c r="E27" s="14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"/>
    </row>
    <row r="28" spans="1:19" ht="20.25">
      <c r="A28" s="124"/>
      <c r="B28" s="50" t="s">
        <v>380</v>
      </c>
      <c r="C28" s="17"/>
      <c r="D28" s="125">
        <f>D8+D10+D13+D15+D18+D21+D23</f>
        <v>600000</v>
      </c>
      <c r="E28" s="124"/>
      <c r="F28" s="12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"/>
    </row>
    <row r="29" spans="1:18" ht="18.75">
      <c r="A29" s="106"/>
      <c r="B29" s="112"/>
      <c r="C29" s="112"/>
      <c r="D29" s="151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</sheetData>
  <sheetProtection/>
  <mergeCells count="7">
    <mergeCell ref="N4:R4"/>
    <mergeCell ref="A7:B7"/>
    <mergeCell ref="A1:R1"/>
    <mergeCell ref="A2:R2"/>
    <mergeCell ref="A3:R3"/>
    <mergeCell ref="G5:I5"/>
    <mergeCell ref="J5:R5"/>
  </mergeCells>
  <printOptions/>
  <pageMargins left="0.35" right="0.1968503937007874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2021-05-09T06:16:53Z</cp:lastPrinted>
  <dcterms:created xsi:type="dcterms:W3CDTF">2010-10-15T07:39:12Z</dcterms:created>
  <dcterms:modified xsi:type="dcterms:W3CDTF">2021-05-09T06:16:57Z</dcterms:modified>
  <cp:category/>
  <cp:version/>
  <cp:contentType/>
  <cp:contentStatus/>
</cp:coreProperties>
</file>